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ROZBORY HOSPODAŘENÍ - v půlce měsíce\"/>
    </mc:Choice>
  </mc:AlternateContent>
  <bookViews>
    <workbookView xWindow="0" yWindow="0" windowWidth="26760" windowHeight="8895"/>
  </bookViews>
  <sheets>
    <sheet name="108 Městské muzeum" sheetId="12" r:id="rId1"/>
    <sheet name="216 Městská knihovna Břeclav" sheetId="13" r:id="rId2"/>
    <sheet name="226 Tereza Břeclav" sheetId="14" r:id="rId3"/>
    <sheet name="227 Domov seniorů" sheetId="15" r:id="rId4"/>
    <sheet name="310 Technické služby" sheetId="16" r:id="rId5"/>
    <sheet name="4002 MŠ Břetislavova" sheetId="17" r:id="rId6"/>
    <sheet name="4004 MŠ Hřbitovní" sheetId="18" r:id="rId7"/>
    <sheet name="4005 MŠ Na Valtické" sheetId="19" r:id="rId8"/>
    <sheet name="4007 MŠ U Splavu" sheetId="20" r:id="rId9"/>
    <sheet name="4010 MŠ Okružní" sheetId="21" r:id="rId10"/>
    <sheet name="4011 MŠ Osvobození" sheetId="22" r:id="rId11"/>
    <sheet name="4204 ZŠ Komenského" sheetId="23" r:id="rId12"/>
    <sheet name="4205 ZŠ a MŠ Kpt. Nálepky" sheetId="24" r:id="rId13"/>
    <sheet name="4206 ZŠ a MŠ Kupkova" sheetId="25" r:id="rId14"/>
    <sheet name="4207 ZŠ Na Valtické" sheetId="26" r:id="rId15"/>
    <sheet name="4209 ZŠ Slovácká" sheetId="27" r:id="rId16"/>
    <sheet name="4211 ZŠ J. Nohace" sheetId="28" r:id="rId17"/>
    <sheet name="4306 ZUŠ" sheetId="29" r:id="rId1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9" l="1"/>
  <c r="H45" i="29"/>
  <c r="E45" i="29"/>
  <c r="O43" i="29"/>
  <c r="O46" i="29" s="1"/>
  <c r="O47" i="29" s="1"/>
  <c r="N43" i="29"/>
  <c r="N46" i="29" s="1"/>
  <c r="N47" i="29" s="1"/>
  <c r="M43" i="29"/>
  <c r="M45" i="29" s="1"/>
  <c r="I43" i="29"/>
  <c r="I46" i="29" s="1"/>
  <c r="I47" i="29" s="1"/>
  <c r="H43" i="29"/>
  <c r="H46" i="29" s="1"/>
  <c r="H47" i="29" s="1"/>
  <c r="G43" i="29"/>
  <c r="G46" i="29" s="1"/>
  <c r="G47" i="29" s="1"/>
  <c r="F43" i="29"/>
  <c r="F46" i="29" s="1"/>
  <c r="E43" i="29"/>
  <c r="E46" i="29" s="1"/>
  <c r="D43" i="29"/>
  <c r="D45" i="29" s="1"/>
  <c r="C43" i="29"/>
  <c r="C45" i="29" s="1"/>
  <c r="J42" i="29"/>
  <c r="K42" i="29" s="1"/>
  <c r="J41" i="29"/>
  <c r="K41" i="29" s="1"/>
  <c r="K40" i="29"/>
  <c r="J40" i="29"/>
  <c r="J39" i="29"/>
  <c r="K39" i="29" s="1"/>
  <c r="K38" i="29"/>
  <c r="J38" i="29"/>
  <c r="O37" i="29"/>
  <c r="N37" i="29"/>
  <c r="M37" i="29"/>
  <c r="I37" i="29"/>
  <c r="H37" i="29"/>
  <c r="G37" i="29"/>
  <c r="J37" i="29" s="1"/>
  <c r="F37" i="29"/>
  <c r="E37" i="29"/>
  <c r="D37" i="29"/>
  <c r="C37" i="29"/>
  <c r="J36" i="29"/>
  <c r="K36" i="29" s="1"/>
  <c r="J35" i="29"/>
  <c r="K35" i="29" s="1"/>
  <c r="K34" i="29"/>
  <c r="J34" i="29"/>
  <c r="K33" i="29"/>
  <c r="J33" i="29"/>
  <c r="J32" i="29"/>
  <c r="K32" i="29" s="1"/>
  <c r="J31" i="29"/>
  <c r="K31" i="29" s="1"/>
  <c r="J30" i="29"/>
  <c r="K30" i="29" s="1"/>
  <c r="K29" i="29"/>
  <c r="J29" i="29"/>
  <c r="J28" i="29"/>
  <c r="K28" i="29" s="1"/>
  <c r="J27" i="29"/>
  <c r="K27" i="29" s="1"/>
  <c r="J26" i="29"/>
  <c r="K26" i="29" s="1"/>
  <c r="K25" i="29"/>
  <c r="J25" i="29"/>
  <c r="J24" i="29"/>
  <c r="K24" i="29" s="1"/>
  <c r="M18" i="29"/>
  <c r="F18" i="29"/>
  <c r="C18" i="29"/>
  <c r="F47" i="29" l="1"/>
  <c r="J47" i="29" s="1"/>
  <c r="J46" i="29"/>
  <c r="K37" i="29"/>
  <c r="E47" i="29"/>
  <c r="K47" i="29" s="1"/>
  <c r="K46" i="29"/>
  <c r="J43" i="29"/>
  <c r="K43" i="29" s="1"/>
  <c r="F45" i="29"/>
  <c r="J45" i="29" s="1"/>
  <c r="K45" i="29" s="1"/>
  <c r="O45" i="29"/>
  <c r="G45" i="29"/>
  <c r="C46" i="29"/>
  <c r="C47" i="29" s="1"/>
  <c r="D46" i="29"/>
  <c r="D47" i="29" s="1"/>
  <c r="M46" i="29"/>
  <c r="M47" i="29" s="1"/>
  <c r="I45" i="29"/>
  <c r="N44" i="28" l="1"/>
  <c r="M44" i="28"/>
  <c r="E44" i="28"/>
  <c r="D44" i="28"/>
  <c r="O42" i="28"/>
  <c r="O44" i="28" s="1"/>
  <c r="N42" i="28"/>
  <c r="N45" i="28" s="1"/>
  <c r="N46" i="28" s="1"/>
  <c r="M42" i="28"/>
  <c r="M45" i="28" s="1"/>
  <c r="M46" i="28" s="1"/>
  <c r="I42" i="28"/>
  <c r="I45" i="28" s="1"/>
  <c r="I46" i="28" s="1"/>
  <c r="H42" i="28"/>
  <c r="H45" i="28" s="1"/>
  <c r="H46" i="28" s="1"/>
  <c r="F42" i="28"/>
  <c r="F44" i="28" s="1"/>
  <c r="E42" i="28"/>
  <c r="E45" i="28" s="1"/>
  <c r="D42" i="28"/>
  <c r="D45" i="28" s="1"/>
  <c r="D46" i="28" s="1"/>
  <c r="C42" i="28"/>
  <c r="C44" i="28" s="1"/>
  <c r="G41" i="28"/>
  <c r="J41" i="28" s="1"/>
  <c r="K41" i="28" s="1"/>
  <c r="J40" i="28"/>
  <c r="K40" i="28" s="1"/>
  <c r="G40" i="28"/>
  <c r="K39" i="28"/>
  <c r="G39" i="28"/>
  <c r="J39" i="28" s="1"/>
  <c r="J38" i="28"/>
  <c r="K38" i="28" s="1"/>
  <c r="G38" i="28"/>
  <c r="K37" i="28"/>
  <c r="G37" i="28"/>
  <c r="G42" i="28" s="1"/>
  <c r="O36" i="28"/>
  <c r="N36" i="28"/>
  <c r="M36" i="28"/>
  <c r="I36" i="28"/>
  <c r="H36" i="28"/>
  <c r="F36" i="28"/>
  <c r="E36" i="28"/>
  <c r="D36" i="28"/>
  <c r="C36" i="28"/>
  <c r="J35" i="28"/>
  <c r="K35" i="28" s="1"/>
  <c r="G35" i="28"/>
  <c r="G34" i="28"/>
  <c r="J34" i="28" s="1"/>
  <c r="K34" i="28" s="1"/>
  <c r="K33" i="28"/>
  <c r="J33" i="28"/>
  <c r="G33" i="28"/>
  <c r="G32" i="28"/>
  <c r="J32" i="28" s="1"/>
  <c r="K32" i="28" s="1"/>
  <c r="G31" i="28"/>
  <c r="J31" i="28" s="1"/>
  <c r="K31" i="28" s="1"/>
  <c r="G30" i="28"/>
  <c r="J30" i="28" s="1"/>
  <c r="K30" i="28" s="1"/>
  <c r="J29" i="28"/>
  <c r="K29" i="28" s="1"/>
  <c r="G29" i="28"/>
  <c r="K28" i="28"/>
  <c r="G28" i="28"/>
  <c r="G36" i="28" s="1"/>
  <c r="J27" i="28"/>
  <c r="K27" i="28" s="1"/>
  <c r="G27" i="28"/>
  <c r="G26" i="28"/>
  <c r="J26" i="28" s="1"/>
  <c r="K26" i="28" s="1"/>
  <c r="J25" i="28"/>
  <c r="K25" i="28" s="1"/>
  <c r="G25" i="28"/>
  <c r="K24" i="28"/>
  <c r="G24" i="28"/>
  <c r="J24" i="28" s="1"/>
  <c r="G23" i="28"/>
  <c r="J23" i="28" s="1"/>
  <c r="K23" i="28" s="1"/>
  <c r="G22" i="28"/>
  <c r="G21" i="28"/>
  <c r="G20" i="28"/>
  <c r="G19" i="28"/>
  <c r="G18" i="28"/>
  <c r="O17" i="28"/>
  <c r="N17" i="28"/>
  <c r="M17" i="28"/>
  <c r="G17" i="28"/>
  <c r="F17" i="28"/>
  <c r="C17" i="28"/>
  <c r="G16" i="28"/>
  <c r="G15" i="28"/>
  <c r="G14" i="28"/>
  <c r="G13" i="28"/>
  <c r="G12" i="28"/>
  <c r="G11" i="28"/>
  <c r="G10" i="28"/>
  <c r="J44" i="28" l="1"/>
  <c r="K44" i="28" s="1"/>
  <c r="J42" i="28"/>
  <c r="K42" i="28" s="1"/>
  <c r="G45" i="28"/>
  <c r="G46" i="28" s="1"/>
  <c r="G44" i="28"/>
  <c r="J36" i="28"/>
  <c r="K36" i="28" s="1"/>
  <c r="E46" i="28"/>
  <c r="K45" i="28"/>
  <c r="J28" i="28"/>
  <c r="C45" i="28"/>
  <c r="C46" i="28" s="1"/>
  <c r="H44" i="28"/>
  <c r="J37" i="28"/>
  <c r="I44" i="28"/>
  <c r="F45" i="28"/>
  <c r="O45" i="28"/>
  <c r="O46" i="28" s="1"/>
  <c r="F46" i="28" l="1"/>
  <c r="J46" i="28" s="1"/>
  <c r="K46" i="28" s="1"/>
  <c r="J45" i="28"/>
  <c r="M45" i="27" l="1"/>
  <c r="D45" i="27"/>
  <c r="C45" i="27"/>
  <c r="O43" i="27"/>
  <c r="O45" i="27" s="1"/>
  <c r="N43" i="27"/>
  <c r="N45" i="27" s="1"/>
  <c r="M43" i="27"/>
  <c r="M46" i="27" s="1"/>
  <c r="M47" i="27" s="1"/>
  <c r="I43" i="27"/>
  <c r="I46" i="27" s="1"/>
  <c r="I47" i="27" s="1"/>
  <c r="H43" i="27"/>
  <c r="H46" i="27" s="1"/>
  <c r="H47" i="27" s="1"/>
  <c r="F43" i="27"/>
  <c r="F46" i="27" s="1"/>
  <c r="E43" i="27"/>
  <c r="E45" i="27" s="1"/>
  <c r="D43" i="27"/>
  <c r="D46" i="27" s="1"/>
  <c r="D47" i="27" s="1"/>
  <c r="C43" i="27"/>
  <c r="C46" i="27" s="1"/>
  <c r="C47" i="27" s="1"/>
  <c r="G42" i="27"/>
  <c r="J42" i="27" s="1"/>
  <c r="K42" i="27" s="1"/>
  <c r="J41" i="27"/>
  <c r="K41" i="27" s="1"/>
  <c r="G41" i="27"/>
  <c r="K40" i="27"/>
  <c r="G40" i="27"/>
  <c r="J40" i="27" s="1"/>
  <c r="G39" i="27"/>
  <c r="J39" i="27" s="1"/>
  <c r="K39" i="27" s="1"/>
  <c r="K38" i="27"/>
  <c r="G38" i="27"/>
  <c r="J38" i="27" s="1"/>
  <c r="O37" i="27"/>
  <c r="N37" i="27"/>
  <c r="M37" i="27"/>
  <c r="I37" i="27"/>
  <c r="H37" i="27"/>
  <c r="F37" i="27"/>
  <c r="E37" i="27"/>
  <c r="D37" i="27"/>
  <c r="C37" i="27"/>
  <c r="J36" i="27"/>
  <c r="K36" i="27" s="1"/>
  <c r="G36" i="27"/>
  <c r="G35" i="27"/>
  <c r="J35" i="27" s="1"/>
  <c r="K35" i="27" s="1"/>
  <c r="K34" i="27"/>
  <c r="G34" i="27"/>
  <c r="J34" i="27" s="1"/>
  <c r="G33" i="27"/>
  <c r="J33" i="27" s="1"/>
  <c r="K33" i="27" s="1"/>
  <c r="J32" i="27"/>
  <c r="K32" i="27" s="1"/>
  <c r="G32" i="27"/>
  <c r="G31" i="27"/>
  <c r="J31" i="27" s="1"/>
  <c r="K31" i="27" s="1"/>
  <c r="G30" i="27"/>
  <c r="J30" i="27" s="1"/>
  <c r="K30" i="27" s="1"/>
  <c r="K29" i="27"/>
  <c r="G29" i="27"/>
  <c r="J29" i="27" s="1"/>
  <c r="J28" i="27"/>
  <c r="K28" i="27" s="1"/>
  <c r="G28" i="27"/>
  <c r="G27" i="27"/>
  <c r="G37" i="27" s="1"/>
  <c r="J37" i="27" s="1"/>
  <c r="G26" i="27"/>
  <c r="J26" i="27" s="1"/>
  <c r="K26" i="27" s="1"/>
  <c r="K25" i="27"/>
  <c r="G25" i="27"/>
  <c r="J25" i="27" s="1"/>
  <c r="J24" i="27"/>
  <c r="K24" i="27" s="1"/>
  <c r="G24" i="27"/>
  <c r="G23" i="27"/>
  <c r="G22" i="27"/>
  <c r="G21" i="27"/>
  <c r="G20" i="27"/>
  <c r="G19" i="27"/>
  <c r="O18" i="27"/>
  <c r="N18" i="27"/>
  <c r="M18" i="27"/>
  <c r="F18" i="27"/>
  <c r="C18" i="27"/>
  <c r="G17" i="27"/>
  <c r="G16" i="27"/>
  <c r="G15" i="27"/>
  <c r="G14" i="27"/>
  <c r="G18" i="27" s="1"/>
  <c r="G13" i="27"/>
  <c r="G12" i="27"/>
  <c r="G11" i="27"/>
  <c r="F47" i="27" l="1"/>
  <c r="K37" i="27"/>
  <c r="O46" i="27"/>
  <c r="O47" i="27" s="1"/>
  <c r="J43" i="27"/>
  <c r="K43" i="27" s="1"/>
  <c r="H45" i="27"/>
  <c r="F45" i="27"/>
  <c r="J27" i="27"/>
  <c r="K27" i="27" s="1"/>
  <c r="I45" i="27"/>
  <c r="E46" i="27"/>
  <c r="N46" i="27"/>
  <c r="N47" i="27" s="1"/>
  <c r="G43" i="27"/>
  <c r="E47" i="27" l="1"/>
  <c r="K46" i="27"/>
  <c r="G46" i="27"/>
  <c r="G45" i="27"/>
  <c r="J45" i="27" s="1"/>
  <c r="K45" i="27" s="1"/>
  <c r="G47" i="27" l="1"/>
  <c r="J47" i="27" s="1"/>
  <c r="K47" i="27" s="1"/>
  <c r="J46" i="27"/>
  <c r="I45" i="26" l="1"/>
  <c r="H45" i="26"/>
  <c r="O43" i="26"/>
  <c r="O45" i="26" s="1"/>
  <c r="N43" i="26"/>
  <c r="N45" i="26" s="1"/>
  <c r="M43" i="26"/>
  <c r="M45" i="26" s="1"/>
  <c r="I43" i="26"/>
  <c r="I46" i="26" s="1"/>
  <c r="I47" i="26" s="1"/>
  <c r="H43" i="26"/>
  <c r="H46" i="26" s="1"/>
  <c r="H47" i="26" s="1"/>
  <c r="F43" i="26"/>
  <c r="F45" i="26" s="1"/>
  <c r="E43" i="26"/>
  <c r="E45" i="26" s="1"/>
  <c r="D43" i="26"/>
  <c r="D45" i="26" s="1"/>
  <c r="C43" i="26"/>
  <c r="C45" i="26" s="1"/>
  <c r="G42" i="26"/>
  <c r="J42" i="26" s="1"/>
  <c r="K42" i="26" s="1"/>
  <c r="G41" i="26"/>
  <c r="J41" i="26" s="1"/>
  <c r="K41" i="26" s="1"/>
  <c r="K40" i="26"/>
  <c r="J40" i="26"/>
  <c r="G40" i="26"/>
  <c r="G39" i="26"/>
  <c r="J39" i="26" s="1"/>
  <c r="K39" i="26" s="1"/>
  <c r="K38" i="26"/>
  <c r="G38" i="26"/>
  <c r="G43" i="26" s="1"/>
  <c r="O37" i="26"/>
  <c r="N37" i="26"/>
  <c r="M37" i="26"/>
  <c r="I37" i="26"/>
  <c r="H37" i="26"/>
  <c r="F37" i="26"/>
  <c r="E37" i="26"/>
  <c r="D37" i="26"/>
  <c r="C37" i="26"/>
  <c r="G36" i="26"/>
  <c r="J36" i="26" s="1"/>
  <c r="K36" i="26" s="1"/>
  <c r="J35" i="26"/>
  <c r="K35" i="26" s="1"/>
  <c r="G35" i="26"/>
  <c r="K34" i="26"/>
  <c r="G34" i="26"/>
  <c r="J34" i="26" s="1"/>
  <c r="G33" i="26"/>
  <c r="J33" i="26" s="1"/>
  <c r="K33" i="26" s="1"/>
  <c r="G32" i="26"/>
  <c r="J32" i="26" s="1"/>
  <c r="K32" i="26" s="1"/>
  <c r="G31" i="26"/>
  <c r="J31" i="26" s="1"/>
  <c r="K31" i="26" s="1"/>
  <c r="G30" i="26"/>
  <c r="J30" i="26" s="1"/>
  <c r="K30" i="26" s="1"/>
  <c r="K29" i="26"/>
  <c r="J29" i="26"/>
  <c r="G29" i="26"/>
  <c r="G28" i="26"/>
  <c r="J28" i="26" s="1"/>
  <c r="K28" i="26" s="1"/>
  <c r="J27" i="26"/>
  <c r="K27" i="26" s="1"/>
  <c r="G27" i="26"/>
  <c r="G26" i="26"/>
  <c r="J26" i="26" s="1"/>
  <c r="K26" i="26" s="1"/>
  <c r="K25" i="26"/>
  <c r="G25" i="26"/>
  <c r="J25" i="26" s="1"/>
  <c r="G24" i="26"/>
  <c r="J24" i="26" s="1"/>
  <c r="K24" i="26" s="1"/>
  <c r="G23" i="26"/>
  <c r="G22" i="26"/>
  <c r="G21" i="26"/>
  <c r="G20" i="26"/>
  <c r="G19" i="26"/>
  <c r="M18" i="26"/>
  <c r="F18" i="26"/>
  <c r="C18" i="26"/>
  <c r="G17" i="26"/>
  <c r="G16" i="26"/>
  <c r="G15" i="26"/>
  <c r="G14" i="26"/>
  <c r="G13" i="26"/>
  <c r="G18" i="26" s="1"/>
  <c r="G12" i="26"/>
  <c r="G11" i="26"/>
  <c r="G45" i="26" l="1"/>
  <c r="J45" i="26" s="1"/>
  <c r="K45" i="26" s="1"/>
  <c r="D46" i="26"/>
  <c r="D47" i="26" s="1"/>
  <c r="M46" i="26"/>
  <c r="M47" i="26" s="1"/>
  <c r="C46" i="26"/>
  <c r="C47" i="26" s="1"/>
  <c r="J38" i="26"/>
  <c r="E46" i="26"/>
  <c r="N46" i="26"/>
  <c r="N47" i="26" s="1"/>
  <c r="F46" i="26"/>
  <c r="O46" i="26"/>
  <c r="O47" i="26" s="1"/>
  <c r="G37" i="26"/>
  <c r="J37" i="26" s="1"/>
  <c r="K37" i="26" s="1"/>
  <c r="J43" i="26"/>
  <c r="K43" i="26" s="1"/>
  <c r="G46" i="26" l="1"/>
  <c r="G47" i="26" s="1"/>
  <c r="F47" i="26"/>
  <c r="J47" i="26" s="1"/>
  <c r="J46" i="26"/>
  <c r="E47" i="26"/>
  <c r="K47" i="26" s="1"/>
  <c r="K46" i="26"/>
  <c r="O45" i="25" l="1"/>
  <c r="H45" i="25"/>
  <c r="F45" i="25"/>
  <c r="C45" i="25"/>
  <c r="O43" i="25"/>
  <c r="O46" i="25" s="1"/>
  <c r="O47" i="25" s="1"/>
  <c r="N43" i="25"/>
  <c r="N45" i="25" s="1"/>
  <c r="M43" i="25"/>
  <c r="M45" i="25" s="1"/>
  <c r="I43" i="25"/>
  <c r="I46" i="25" s="1"/>
  <c r="I47" i="25" s="1"/>
  <c r="H43" i="25"/>
  <c r="H46" i="25" s="1"/>
  <c r="H47" i="25" s="1"/>
  <c r="F43" i="25"/>
  <c r="F46" i="25" s="1"/>
  <c r="E43" i="25"/>
  <c r="E45" i="25" s="1"/>
  <c r="D43" i="25"/>
  <c r="D45" i="25" s="1"/>
  <c r="C43" i="25"/>
  <c r="C46" i="25" s="1"/>
  <c r="C47" i="25" s="1"/>
  <c r="J42" i="25"/>
  <c r="K42" i="25" s="1"/>
  <c r="G42" i="25"/>
  <c r="G41" i="25"/>
  <c r="J41" i="25" s="1"/>
  <c r="K41" i="25" s="1"/>
  <c r="K40" i="25"/>
  <c r="G40" i="25"/>
  <c r="J40" i="25" s="1"/>
  <c r="G39" i="25"/>
  <c r="J39" i="25" s="1"/>
  <c r="K39" i="25" s="1"/>
  <c r="K38" i="25"/>
  <c r="G38" i="25"/>
  <c r="G43" i="25" s="1"/>
  <c r="O37" i="25"/>
  <c r="N37" i="25"/>
  <c r="M37" i="25"/>
  <c r="I37" i="25"/>
  <c r="H37" i="25"/>
  <c r="F37" i="25"/>
  <c r="E37" i="25"/>
  <c r="D37" i="25"/>
  <c r="C37" i="25"/>
  <c r="G36" i="25"/>
  <c r="J36" i="25" s="1"/>
  <c r="K36" i="25" s="1"/>
  <c r="G35" i="25"/>
  <c r="J35" i="25" s="1"/>
  <c r="K35" i="25" s="1"/>
  <c r="K34" i="25"/>
  <c r="G34" i="25"/>
  <c r="J34" i="25" s="1"/>
  <c r="G33" i="25"/>
  <c r="J33" i="25" s="1"/>
  <c r="K33" i="25" s="1"/>
  <c r="G32" i="25"/>
  <c r="G37" i="25" s="1"/>
  <c r="J37" i="25" s="1"/>
  <c r="J31" i="25"/>
  <c r="K31" i="25" s="1"/>
  <c r="G31" i="25"/>
  <c r="J30" i="25"/>
  <c r="K30" i="25" s="1"/>
  <c r="G30" i="25"/>
  <c r="K29" i="25"/>
  <c r="J29" i="25"/>
  <c r="G29" i="25"/>
  <c r="G28" i="25"/>
  <c r="J28" i="25" s="1"/>
  <c r="K28" i="25" s="1"/>
  <c r="G27" i="25"/>
  <c r="J27" i="25" s="1"/>
  <c r="K27" i="25" s="1"/>
  <c r="K26" i="25"/>
  <c r="G26" i="25"/>
  <c r="J26" i="25" s="1"/>
  <c r="K25" i="25"/>
  <c r="G25" i="25"/>
  <c r="J25" i="25" s="1"/>
  <c r="K24" i="25"/>
  <c r="G24" i="25"/>
  <c r="J24" i="25" s="1"/>
  <c r="G23" i="25"/>
  <c r="G22" i="25"/>
  <c r="G21" i="25"/>
  <c r="G20" i="25"/>
  <c r="G19" i="25"/>
  <c r="O18" i="25"/>
  <c r="N18" i="25"/>
  <c r="M18" i="25"/>
  <c r="F18" i="25"/>
  <c r="C18" i="25"/>
  <c r="G17" i="25"/>
  <c r="G16" i="25"/>
  <c r="G15" i="25"/>
  <c r="G14" i="25"/>
  <c r="G13" i="25"/>
  <c r="G18" i="25" s="1"/>
  <c r="G12" i="25"/>
  <c r="G11" i="25"/>
  <c r="F47" i="25" l="1"/>
  <c r="J47" i="25" s="1"/>
  <c r="J46" i="25"/>
  <c r="G46" i="25"/>
  <c r="G47" i="25" s="1"/>
  <c r="G45" i="25"/>
  <c r="J43" i="25"/>
  <c r="K37" i="25"/>
  <c r="J45" i="25"/>
  <c r="K45" i="25" s="1"/>
  <c r="J32" i="25"/>
  <c r="K32" i="25" s="1"/>
  <c r="K43" i="25"/>
  <c r="I45" i="25"/>
  <c r="E46" i="25"/>
  <c r="N46" i="25"/>
  <c r="N47" i="25" s="1"/>
  <c r="D46" i="25"/>
  <c r="D47" i="25" s="1"/>
  <c r="J38" i="25"/>
  <c r="M46" i="25"/>
  <c r="M47" i="25" s="1"/>
  <c r="E47" i="25" l="1"/>
  <c r="K47" i="25" s="1"/>
  <c r="K46" i="25"/>
  <c r="I45" i="24" l="1"/>
  <c r="H45" i="24"/>
  <c r="O43" i="24"/>
  <c r="O45" i="24" s="1"/>
  <c r="N43" i="24"/>
  <c r="N45" i="24" s="1"/>
  <c r="M43" i="24"/>
  <c r="M45" i="24" s="1"/>
  <c r="I43" i="24"/>
  <c r="I46" i="24" s="1"/>
  <c r="I47" i="24" s="1"/>
  <c r="H43" i="24"/>
  <c r="H46" i="24" s="1"/>
  <c r="H47" i="24" s="1"/>
  <c r="F43" i="24"/>
  <c r="F45" i="24" s="1"/>
  <c r="E43" i="24"/>
  <c r="E45" i="24" s="1"/>
  <c r="D43" i="24"/>
  <c r="D45" i="24" s="1"/>
  <c r="C43" i="24"/>
  <c r="C45" i="24" s="1"/>
  <c r="G42" i="24"/>
  <c r="J42" i="24" s="1"/>
  <c r="K42" i="24" s="1"/>
  <c r="G41" i="24"/>
  <c r="J41" i="24" s="1"/>
  <c r="K41" i="24" s="1"/>
  <c r="K40" i="24"/>
  <c r="J40" i="24"/>
  <c r="G40" i="24"/>
  <c r="K39" i="24"/>
  <c r="J39" i="24"/>
  <c r="G39" i="24"/>
  <c r="K38" i="24"/>
  <c r="G38" i="24"/>
  <c r="G43" i="24" s="1"/>
  <c r="O37" i="24"/>
  <c r="N37" i="24"/>
  <c r="M37" i="24"/>
  <c r="I37" i="24"/>
  <c r="H37" i="24"/>
  <c r="F37" i="24"/>
  <c r="E37" i="24"/>
  <c r="D37" i="24"/>
  <c r="C37" i="24"/>
  <c r="J36" i="24"/>
  <c r="K36" i="24" s="1"/>
  <c r="G36" i="24"/>
  <c r="K35" i="24"/>
  <c r="J35" i="24"/>
  <c r="G35" i="24"/>
  <c r="K34" i="24"/>
  <c r="J34" i="24"/>
  <c r="G34" i="24"/>
  <c r="G33" i="24"/>
  <c r="J33" i="24" s="1"/>
  <c r="K33" i="24" s="1"/>
  <c r="G32" i="24"/>
  <c r="J32" i="24" s="1"/>
  <c r="K32" i="24" s="1"/>
  <c r="G31" i="24"/>
  <c r="J31" i="24" s="1"/>
  <c r="K31" i="24" s="1"/>
  <c r="G30" i="24"/>
  <c r="J30" i="24" s="1"/>
  <c r="K30" i="24" s="1"/>
  <c r="K29" i="24"/>
  <c r="J29" i="24"/>
  <c r="G29" i="24"/>
  <c r="G28" i="24"/>
  <c r="J28" i="24" s="1"/>
  <c r="K28" i="24" s="1"/>
  <c r="J27" i="24"/>
  <c r="K27" i="24" s="1"/>
  <c r="G27" i="24"/>
  <c r="K26" i="24"/>
  <c r="J26" i="24"/>
  <c r="G26" i="24"/>
  <c r="K25" i="24"/>
  <c r="G25" i="24"/>
  <c r="J25" i="24" s="1"/>
  <c r="G24" i="24"/>
  <c r="J24" i="24" s="1"/>
  <c r="K24" i="24" s="1"/>
  <c r="G23" i="24"/>
  <c r="G22" i="24"/>
  <c r="G21" i="24"/>
  <c r="G20" i="24"/>
  <c r="G19" i="24"/>
  <c r="O18" i="24"/>
  <c r="N18" i="24"/>
  <c r="M18" i="24"/>
  <c r="F18" i="24"/>
  <c r="C18" i="24"/>
  <c r="G17" i="24"/>
  <c r="G16" i="24"/>
  <c r="G15" i="24"/>
  <c r="G14" i="24"/>
  <c r="G13" i="24"/>
  <c r="G18" i="24" s="1"/>
  <c r="G12" i="24"/>
  <c r="G11" i="24"/>
  <c r="G45" i="24" l="1"/>
  <c r="J45" i="24" s="1"/>
  <c r="K45" i="24" s="1"/>
  <c r="C46" i="24"/>
  <c r="C47" i="24" s="1"/>
  <c r="D46" i="24"/>
  <c r="D47" i="24" s="1"/>
  <c r="J38" i="24"/>
  <c r="E46" i="24"/>
  <c r="N46" i="24"/>
  <c r="N47" i="24" s="1"/>
  <c r="G37" i="24"/>
  <c r="J37" i="24" s="1"/>
  <c r="K37" i="24" s="1"/>
  <c r="F46" i="24"/>
  <c r="O46" i="24"/>
  <c r="O47" i="24" s="1"/>
  <c r="M46" i="24"/>
  <c r="M47" i="24" s="1"/>
  <c r="J43" i="24"/>
  <c r="K43" i="24" s="1"/>
  <c r="F47" i="24" l="1"/>
  <c r="G46" i="24"/>
  <c r="G47" i="24" s="1"/>
  <c r="E47" i="24"/>
  <c r="K46" i="24"/>
  <c r="J46" i="24" l="1"/>
  <c r="J47" i="24"/>
  <c r="K47" i="24" s="1"/>
  <c r="O45" i="23" l="1"/>
  <c r="H45" i="23"/>
  <c r="F45" i="23"/>
  <c r="O43" i="23"/>
  <c r="O46" i="23" s="1"/>
  <c r="O47" i="23" s="1"/>
  <c r="N43" i="23"/>
  <c r="N45" i="23" s="1"/>
  <c r="M43" i="23"/>
  <c r="M45" i="23" s="1"/>
  <c r="I43" i="23"/>
  <c r="I46" i="23" s="1"/>
  <c r="I47" i="23" s="1"/>
  <c r="H43" i="23"/>
  <c r="H46" i="23" s="1"/>
  <c r="H47" i="23" s="1"/>
  <c r="F43" i="23"/>
  <c r="F46" i="23" s="1"/>
  <c r="E43" i="23"/>
  <c r="E45" i="23" s="1"/>
  <c r="D43" i="23"/>
  <c r="D45" i="23" s="1"/>
  <c r="C43" i="23"/>
  <c r="C45" i="23" s="1"/>
  <c r="K42" i="23"/>
  <c r="J42" i="23"/>
  <c r="G42" i="23"/>
  <c r="J41" i="23"/>
  <c r="K41" i="23" s="1"/>
  <c r="G41" i="23"/>
  <c r="K40" i="23"/>
  <c r="G40" i="23"/>
  <c r="J40" i="23" s="1"/>
  <c r="G39" i="23"/>
  <c r="J39" i="23" s="1"/>
  <c r="K39" i="23" s="1"/>
  <c r="K38" i="23"/>
  <c r="G38" i="23"/>
  <c r="G43" i="23" s="1"/>
  <c r="O37" i="23"/>
  <c r="N37" i="23"/>
  <c r="M37" i="23"/>
  <c r="I37" i="23"/>
  <c r="H37" i="23"/>
  <c r="F37" i="23"/>
  <c r="E37" i="23"/>
  <c r="D37" i="23"/>
  <c r="C37" i="23"/>
  <c r="J36" i="23"/>
  <c r="K36" i="23" s="1"/>
  <c r="G36" i="23"/>
  <c r="G35" i="23"/>
  <c r="J35" i="23" s="1"/>
  <c r="K35" i="23" s="1"/>
  <c r="K34" i="23"/>
  <c r="G34" i="23"/>
  <c r="J34" i="23" s="1"/>
  <c r="G33" i="23"/>
  <c r="J33" i="23" s="1"/>
  <c r="K33" i="23" s="1"/>
  <c r="J32" i="23"/>
  <c r="K32" i="23" s="1"/>
  <c r="G32" i="23"/>
  <c r="G31" i="23"/>
  <c r="J31" i="23" s="1"/>
  <c r="K31" i="23" s="1"/>
  <c r="J30" i="23"/>
  <c r="K30" i="23" s="1"/>
  <c r="G30" i="23"/>
  <c r="K29" i="23"/>
  <c r="J29" i="23"/>
  <c r="G29" i="23"/>
  <c r="J28" i="23"/>
  <c r="K28" i="23" s="1"/>
  <c r="G28" i="23"/>
  <c r="G27" i="23"/>
  <c r="G37" i="23" s="1"/>
  <c r="G26" i="23"/>
  <c r="J26" i="23" s="1"/>
  <c r="K26" i="23" s="1"/>
  <c r="K25" i="23"/>
  <c r="G25" i="23"/>
  <c r="J25" i="23" s="1"/>
  <c r="J24" i="23"/>
  <c r="K24" i="23" s="1"/>
  <c r="G24" i="23"/>
  <c r="G23" i="23"/>
  <c r="G22" i="23"/>
  <c r="G21" i="23"/>
  <c r="G20" i="23"/>
  <c r="G19" i="23"/>
  <c r="M18" i="23"/>
  <c r="F18" i="23"/>
  <c r="C18" i="23"/>
  <c r="G17" i="23"/>
  <c r="G16" i="23"/>
  <c r="G15" i="23"/>
  <c r="G14" i="23"/>
  <c r="G18" i="23" s="1"/>
  <c r="G13" i="23"/>
  <c r="G12" i="23"/>
  <c r="G11" i="23"/>
  <c r="J37" i="23" l="1"/>
  <c r="K37" i="23" s="1"/>
  <c r="K45" i="23"/>
  <c r="F47" i="23"/>
  <c r="G46" i="23"/>
  <c r="G47" i="23" s="1"/>
  <c r="G45" i="23"/>
  <c r="J43" i="23"/>
  <c r="K43" i="23" s="1"/>
  <c r="J45" i="23"/>
  <c r="J27" i="23"/>
  <c r="K27" i="23" s="1"/>
  <c r="C46" i="23"/>
  <c r="C47" i="23" s="1"/>
  <c r="D46" i="23"/>
  <c r="D47" i="23" s="1"/>
  <c r="M46" i="23"/>
  <c r="M47" i="23" s="1"/>
  <c r="J38" i="23"/>
  <c r="I45" i="23"/>
  <c r="E46" i="23"/>
  <c r="N46" i="23"/>
  <c r="N47" i="23" s="1"/>
  <c r="E47" i="23" l="1"/>
  <c r="K47" i="23" s="1"/>
  <c r="K46" i="23"/>
  <c r="J46" i="23"/>
  <c r="J47" i="23"/>
  <c r="I45" i="22" l="1"/>
  <c r="H45" i="22"/>
  <c r="O43" i="22"/>
  <c r="O45" i="22" s="1"/>
  <c r="N43" i="22"/>
  <c r="N45" i="22" s="1"/>
  <c r="M43" i="22"/>
  <c r="M45" i="22" s="1"/>
  <c r="I43" i="22"/>
  <c r="I46" i="22" s="1"/>
  <c r="I47" i="22" s="1"/>
  <c r="H43" i="22"/>
  <c r="H46" i="22" s="1"/>
  <c r="H47" i="22" s="1"/>
  <c r="F43" i="22"/>
  <c r="F45" i="22" s="1"/>
  <c r="E43" i="22"/>
  <c r="E45" i="22" s="1"/>
  <c r="D43" i="22"/>
  <c r="D46" i="22" s="1"/>
  <c r="D47" i="22" s="1"/>
  <c r="C43" i="22"/>
  <c r="C45" i="22" s="1"/>
  <c r="G42" i="22"/>
  <c r="J42" i="22" s="1"/>
  <c r="K42" i="22" s="1"/>
  <c r="G41" i="22"/>
  <c r="J41" i="22" s="1"/>
  <c r="K41" i="22" s="1"/>
  <c r="K40" i="22"/>
  <c r="J40" i="22"/>
  <c r="G40" i="22"/>
  <c r="G39" i="22"/>
  <c r="J39" i="22" s="1"/>
  <c r="K39" i="22" s="1"/>
  <c r="K38" i="22"/>
  <c r="G38" i="22"/>
  <c r="G43" i="22" s="1"/>
  <c r="O37" i="22"/>
  <c r="N37" i="22"/>
  <c r="M37" i="22"/>
  <c r="I37" i="22"/>
  <c r="H37" i="22"/>
  <c r="F37" i="22"/>
  <c r="E37" i="22"/>
  <c r="D37" i="22"/>
  <c r="C37" i="22"/>
  <c r="G36" i="22"/>
  <c r="J36" i="22" s="1"/>
  <c r="K36" i="22" s="1"/>
  <c r="J35" i="22"/>
  <c r="K35" i="22" s="1"/>
  <c r="G35" i="22"/>
  <c r="K34" i="22"/>
  <c r="G34" i="22"/>
  <c r="J34" i="22" s="1"/>
  <c r="G33" i="22"/>
  <c r="J33" i="22" s="1"/>
  <c r="K33" i="22" s="1"/>
  <c r="G32" i="22"/>
  <c r="J32" i="22" s="1"/>
  <c r="K32" i="22" s="1"/>
  <c r="G31" i="22"/>
  <c r="J31" i="22" s="1"/>
  <c r="K31" i="22" s="1"/>
  <c r="G30" i="22"/>
  <c r="G37" i="22" s="1"/>
  <c r="K29" i="22"/>
  <c r="J29" i="22"/>
  <c r="G29" i="22"/>
  <c r="G28" i="22"/>
  <c r="J28" i="22" s="1"/>
  <c r="K28" i="22" s="1"/>
  <c r="J27" i="22"/>
  <c r="K27" i="22" s="1"/>
  <c r="G27" i="22"/>
  <c r="G26" i="22"/>
  <c r="J26" i="22" s="1"/>
  <c r="K26" i="22" s="1"/>
  <c r="K25" i="22"/>
  <c r="G25" i="22"/>
  <c r="J25" i="22" s="1"/>
  <c r="G24" i="22"/>
  <c r="J24" i="22" s="1"/>
  <c r="K24" i="22" s="1"/>
  <c r="G23" i="22"/>
  <c r="G22" i="22"/>
  <c r="G21" i="22"/>
  <c r="G20" i="22"/>
  <c r="G19" i="22"/>
  <c r="O18" i="22"/>
  <c r="N18" i="22"/>
  <c r="M18" i="22"/>
  <c r="F18" i="22"/>
  <c r="C18" i="22"/>
  <c r="G17" i="22"/>
  <c r="G16" i="22"/>
  <c r="G15" i="22"/>
  <c r="G14" i="22"/>
  <c r="G13" i="22"/>
  <c r="G18" i="22" s="1"/>
  <c r="G12" i="22"/>
  <c r="G11" i="22"/>
  <c r="J45" i="22" l="1"/>
  <c r="K45" i="22" s="1"/>
  <c r="G46" i="22"/>
  <c r="G47" i="22" s="1"/>
  <c r="G45" i="22"/>
  <c r="J37" i="22"/>
  <c r="K37" i="22" s="1"/>
  <c r="M46" i="22"/>
  <c r="M47" i="22" s="1"/>
  <c r="J38" i="22"/>
  <c r="E46" i="22"/>
  <c r="N46" i="22"/>
  <c r="N47" i="22" s="1"/>
  <c r="F46" i="22"/>
  <c r="O46" i="22"/>
  <c r="O47" i="22" s="1"/>
  <c r="C46" i="22"/>
  <c r="C47" i="22" s="1"/>
  <c r="J30" i="22"/>
  <c r="K30" i="22" s="1"/>
  <c r="D45" i="22"/>
  <c r="J43" i="22"/>
  <c r="K43" i="22" s="1"/>
  <c r="E47" i="22" l="1"/>
  <c r="K46" i="22"/>
  <c r="F47" i="22"/>
  <c r="J47" i="22" s="1"/>
  <c r="J46" i="22"/>
  <c r="K47" i="22" l="1"/>
  <c r="M45" i="21" l="1"/>
  <c r="D45" i="21"/>
  <c r="O43" i="21"/>
  <c r="O45" i="21" s="1"/>
  <c r="N43" i="21"/>
  <c r="N45" i="21" s="1"/>
  <c r="M43" i="21"/>
  <c r="M46" i="21" s="1"/>
  <c r="M47" i="21" s="1"/>
  <c r="I43" i="21"/>
  <c r="I46" i="21" s="1"/>
  <c r="I47" i="21" s="1"/>
  <c r="H43" i="21"/>
  <c r="H46" i="21" s="1"/>
  <c r="H47" i="21" s="1"/>
  <c r="F43" i="21"/>
  <c r="F45" i="21" s="1"/>
  <c r="E43" i="21"/>
  <c r="E45" i="21" s="1"/>
  <c r="D43" i="21"/>
  <c r="D46" i="21" s="1"/>
  <c r="D47" i="21" s="1"/>
  <c r="C43" i="21"/>
  <c r="C45" i="21" s="1"/>
  <c r="G42" i="21"/>
  <c r="J42" i="21" s="1"/>
  <c r="K42" i="21" s="1"/>
  <c r="K41" i="21"/>
  <c r="J41" i="21"/>
  <c r="G41" i="21"/>
  <c r="K40" i="21"/>
  <c r="J40" i="21"/>
  <c r="G40" i="21"/>
  <c r="G39" i="21"/>
  <c r="J39" i="21" s="1"/>
  <c r="K39" i="21" s="1"/>
  <c r="K38" i="21"/>
  <c r="G38" i="21"/>
  <c r="J38" i="21" s="1"/>
  <c r="O37" i="21"/>
  <c r="N37" i="21"/>
  <c r="M37" i="21"/>
  <c r="I37" i="21"/>
  <c r="H37" i="21"/>
  <c r="F37" i="21"/>
  <c r="E37" i="21"/>
  <c r="D37" i="21"/>
  <c r="C37" i="21"/>
  <c r="J36" i="21"/>
  <c r="K36" i="21" s="1"/>
  <c r="G36" i="21"/>
  <c r="J35" i="21"/>
  <c r="K35" i="21" s="1"/>
  <c r="G35" i="21"/>
  <c r="K34" i="21"/>
  <c r="G34" i="21"/>
  <c r="J34" i="21" s="1"/>
  <c r="G33" i="21"/>
  <c r="J33" i="21" s="1"/>
  <c r="K33" i="21" s="1"/>
  <c r="G32" i="21"/>
  <c r="J32" i="21" s="1"/>
  <c r="K32" i="21" s="1"/>
  <c r="G31" i="21"/>
  <c r="J31" i="21" s="1"/>
  <c r="K31" i="21" s="1"/>
  <c r="G30" i="21"/>
  <c r="J30" i="21" s="1"/>
  <c r="K30" i="21" s="1"/>
  <c r="K29" i="21"/>
  <c r="G29" i="21"/>
  <c r="J29" i="21" s="1"/>
  <c r="J28" i="21"/>
  <c r="K28" i="21" s="1"/>
  <c r="G28" i="21"/>
  <c r="G27" i="21"/>
  <c r="G37" i="21" s="1"/>
  <c r="J37" i="21" s="1"/>
  <c r="K37" i="21" s="1"/>
  <c r="G26" i="21"/>
  <c r="J26" i="21" s="1"/>
  <c r="K26" i="21" s="1"/>
  <c r="K25" i="21"/>
  <c r="G25" i="21"/>
  <c r="J25" i="21" s="1"/>
  <c r="J24" i="21"/>
  <c r="K24" i="21" s="1"/>
  <c r="G24" i="21"/>
  <c r="G23" i="21"/>
  <c r="G22" i="21"/>
  <c r="G21" i="21"/>
  <c r="G20" i="21"/>
  <c r="G19" i="21"/>
  <c r="O18" i="21"/>
  <c r="N18" i="21"/>
  <c r="M18" i="21"/>
  <c r="F18" i="21"/>
  <c r="C18" i="21"/>
  <c r="G17" i="21"/>
  <c r="G16" i="21"/>
  <c r="G15" i="21"/>
  <c r="G14" i="21"/>
  <c r="G18" i="21" s="1"/>
  <c r="G13" i="21"/>
  <c r="G12" i="21"/>
  <c r="G11" i="21"/>
  <c r="J27" i="21" l="1"/>
  <c r="K27" i="21" s="1"/>
  <c r="C46" i="21"/>
  <c r="C47" i="21" s="1"/>
  <c r="H45" i="21"/>
  <c r="I45" i="21"/>
  <c r="E46" i="21"/>
  <c r="N46" i="21"/>
  <c r="N47" i="21" s="1"/>
  <c r="F46" i="21"/>
  <c r="O46" i="21"/>
  <c r="O47" i="21" s="1"/>
  <c r="G43" i="21"/>
  <c r="J43" i="21"/>
  <c r="K43" i="21" s="1"/>
  <c r="G46" i="21" l="1"/>
  <c r="G47" i="21" s="1"/>
  <c r="G45" i="21"/>
  <c r="J45" i="21" s="1"/>
  <c r="K45" i="21" s="1"/>
  <c r="E47" i="21"/>
  <c r="K46" i="21"/>
  <c r="F47" i="21"/>
  <c r="J47" i="21" s="1"/>
  <c r="J46" i="21"/>
  <c r="K47" i="21" l="1"/>
  <c r="O45" i="20" l="1"/>
  <c r="I45" i="20"/>
  <c r="H45" i="20"/>
  <c r="F45" i="20"/>
  <c r="O43" i="20"/>
  <c r="O46" i="20" s="1"/>
  <c r="O47" i="20" s="1"/>
  <c r="N43" i="20"/>
  <c r="N45" i="20" s="1"/>
  <c r="M43" i="20"/>
  <c r="M45" i="20" s="1"/>
  <c r="I43" i="20"/>
  <c r="I46" i="20" s="1"/>
  <c r="I47" i="20" s="1"/>
  <c r="H43" i="20"/>
  <c r="H46" i="20" s="1"/>
  <c r="H47" i="20" s="1"/>
  <c r="F43" i="20"/>
  <c r="F46" i="20" s="1"/>
  <c r="E43" i="20"/>
  <c r="E45" i="20" s="1"/>
  <c r="D43" i="20"/>
  <c r="D45" i="20" s="1"/>
  <c r="C43" i="20"/>
  <c r="C45" i="20" s="1"/>
  <c r="K42" i="20"/>
  <c r="J42" i="20"/>
  <c r="G42" i="20"/>
  <c r="G41" i="20"/>
  <c r="J41" i="20" s="1"/>
  <c r="K41" i="20" s="1"/>
  <c r="K40" i="20"/>
  <c r="G40" i="20"/>
  <c r="J40" i="20" s="1"/>
  <c r="G39" i="20"/>
  <c r="J39" i="20" s="1"/>
  <c r="K39" i="20" s="1"/>
  <c r="K38" i="20"/>
  <c r="G38" i="20"/>
  <c r="J38" i="20" s="1"/>
  <c r="O37" i="20"/>
  <c r="N37" i="20"/>
  <c r="M37" i="20"/>
  <c r="I37" i="20"/>
  <c r="H37" i="20"/>
  <c r="F37" i="20"/>
  <c r="E37" i="20"/>
  <c r="D37" i="20"/>
  <c r="C37" i="20"/>
  <c r="G36" i="20"/>
  <c r="J36" i="20" s="1"/>
  <c r="K36" i="20" s="1"/>
  <c r="G35" i="20"/>
  <c r="J35" i="20" s="1"/>
  <c r="K35" i="20" s="1"/>
  <c r="K34" i="20"/>
  <c r="J34" i="20"/>
  <c r="G34" i="20"/>
  <c r="G33" i="20"/>
  <c r="J33" i="20" s="1"/>
  <c r="K33" i="20" s="1"/>
  <c r="G32" i="20"/>
  <c r="G37" i="20" s="1"/>
  <c r="G31" i="20"/>
  <c r="J31" i="20" s="1"/>
  <c r="K31" i="20" s="1"/>
  <c r="J30" i="20"/>
  <c r="K30" i="20" s="1"/>
  <c r="G30" i="20"/>
  <c r="K29" i="20"/>
  <c r="J29" i="20"/>
  <c r="G29" i="20"/>
  <c r="G28" i="20"/>
  <c r="J28" i="20" s="1"/>
  <c r="K28" i="20" s="1"/>
  <c r="G27" i="20"/>
  <c r="J27" i="20" s="1"/>
  <c r="K27" i="20" s="1"/>
  <c r="K26" i="20"/>
  <c r="J26" i="20"/>
  <c r="G26" i="20"/>
  <c r="K25" i="20"/>
  <c r="G25" i="20"/>
  <c r="J25" i="20" s="1"/>
  <c r="G24" i="20"/>
  <c r="J24" i="20" s="1"/>
  <c r="K24" i="20" s="1"/>
  <c r="G23" i="20"/>
  <c r="G22" i="20"/>
  <c r="G21" i="20"/>
  <c r="G20" i="20"/>
  <c r="G19" i="20"/>
  <c r="M18" i="20"/>
  <c r="F18" i="20"/>
  <c r="C18" i="20"/>
  <c r="G17" i="20"/>
  <c r="G16" i="20"/>
  <c r="G15" i="20"/>
  <c r="G14" i="20"/>
  <c r="G18" i="20" s="1"/>
  <c r="G13" i="20"/>
  <c r="G12" i="20"/>
  <c r="G11" i="20"/>
  <c r="J37" i="20" l="1"/>
  <c r="K37" i="20"/>
  <c r="F47" i="20"/>
  <c r="J32" i="20"/>
  <c r="K32" i="20" s="1"/>
  <c r="C46" i="20"/>
  <c r="C47" i="20" s="1"/>
  <c r="E46" i="20"/>
  <c r="M46" i="20"/>
  <c r="M47" i="20" s="1"/>
  <c r="G43" i="20"/>
  <c r="D46" i="20"/>
  <c r="D47" i="20" s="1"/>
  <c r="N46" i="20"/>
  <c r="N47" i="20" s="1"/>
  <c r="E47" i="20" l="1"/>
  <c r="K46" i="20"/>
  <c r="G46" i="20"/>
  <c r="G45" i="20"/>
  <c r="J45" i="20" s="1"/>
  <c r="K45" i="20" s="1"/>
  <c r="J43" i="20"/>
  <c r="K43" i="20" s="1"/>
  <c r="G47" i="20" l="1"/>
  <c r="J47" i="20" s="1"/>
  <c r="J46" i="20"/>
  <c r="K47" i="20"/>
  <c r="I45" i="19" l="1"/>
  <c r="H45" i="19"/>
  <c r="O43" i="19"/>
  <c r="O45" i="19" s="1"/>
  <c r="N43" i="19"/>
  <c r="N45" i="19" s="1"/>
  <c r="M43" i="19"/>
  <c r="M45" i="19" s="1"/>
  <c r="I43" i="19"/>
  <c r="I46" i="19" s="1"/>
  <c r="I47" i="19" s="1"/>
  <c r="H43" i="19"/>
  <c r="H46" i="19" s="1"/>
  <c r="H47" i="19" s="1"/>
  <c r="F43" i="19"/>
  <c r="F45" i="19" s="1"/>
  <c r="E43" i="19"/>
  <c r="E45" i="19" s="1"/>
  <c r="D43" i="19"/>
  <c r="D45" i="19" s="1"/>
  <c r="C43" i="19"/>
  <c r="C46" i="19" s="1"/>
  <c r="C47" i="19" s="1"/>
  <c r="G42" i="19"/>
  <c r="J42" i="19" s="1"/>
  <c r="K42" i="19" s="1"/>
  <c r="G41" i="19"/>
  <c r="J41" i="19" s="1"/>
  <c r="K41" i="19" s="1"/>
  <c r="K40" i="19"/>
  <c r="J40" i="19"/>
  <c r="G40" i="19"/>
  <c r="G39" i="19"/>
  <c r="J39" i="19" s="1"/>
  <c r="K39" i="19" s="1"/>
  <c r="K38" i="19"/>
  <c r="G38" i="19"/>
  <c r="J38" i="19" s="1"/>
  <c r="O37" i="19"/>
  <c r="N37" i="19"/>
  <c r="M37" i="19"/>
  <c r="I37" i="19"/>
  <c r="H37" i="19"/>
  <c r="F37" i="19"/>
  <c r="E37" i="19"/>
  <c r="D37" i="19"/>
  <c r="C37" i="19"/>
  <c r="G36" i="19"/>
  <c r="J36" i="19" s="1"/>
  <c r="K36" i="19" s="1"/>
  <c r="J35" i="19"/>
  <c r="K35" i="19" s="1"/>
  <c r="G35" i="19"/>
  <c r="K34" i="19"/>
  <c r="G34" i="19"/>
  <c r="J34" i="19" s="1"/>
  <c r="G33" i="19"/>
  <c r="J33" i="19" s="1"/>
  <c r="K33" i="19" s="1"/>
  <c r="G32" i="19"/>
  <c r="J32" i="19" s="1"/>
  <c r="K32" i="19" s="1"/>
  <c r="G31" i="19"/>
  <c r="J31" i="19" s="1"/>
  <c r="K31" i="19" s="1"/>
  <c r="G30" i="19"/>
  <c r="J30" i="19" s="1"/>
  <c r="K30" i="19" s="1"/>
  <c r="K29" i="19"/>
  <c r="J29" i="19"/>
  <c r="G29" i="19"/>
  <c r="G28" i="19"/>
  <c r="J28" i="19" s="1"/>
  <c r="K28" i="19" s="1"/>
  <c r="J27" i="19"/>
  <c r="K27" i="19" s="1"/>
  <c r="G27" i="19"/>
  <c r="G26" i="19"/>
  <c r="J26" i="19" s="1"/>
  <c r="K26" i="19" s="1"/>
  <c r="K25" i="19"/>
  <c r="G25" i="19"/>
  <c r="J25" i="19" s="1"/>
  <c r="G24" i="19"/>
  <c r="J24" i="19" s="1"/>
  <c r="K24" i="19" s="1"/>
  <c r="G23" i="19"/>
  <c r="G22" i="19"/>
  <c r="G21" i="19"/>
  <c r="G20" i="19"/>
  <c r="G19" i="19"/>
  <c r="M18" i="19"/>
  <c r="F18" i="19"/>
  <c r="C18" i="19"/>
  <c r="G17" i="19"/>
  <c r="G16" i="19"/>
  <c r="G15" i="19"/>
  <c r="G14" i="19"/>
  <c r="G13" i="19"/>
  <c r="G18" i="19" s="1"/>
  <c r="G12" i="19"/>
  <c r="G11" i="19"/>
  <c r="M46" i="19" l="1"/>
  <c r="M47" i="19" s="1"/>
  <c r="E46" i="19"/>
  <c r="N46" i="19"/>
  <c r="N47" i="19" s="1"/>
  <c r="F46" i="19"/>
  <c r="O46" i="19"/>
  <c r="O47" i="19" s="1"/>
  <c r="G43" i="19"/>
  <c r="C45" i="19"/>
  <c r="G37" i="19"/>
  <c r="J37" i="19" s="1"/>
  <c r="K37" i="19" s="1"/>
  <c r="D46" i="19"/>
  <c r="D47" i="19" s="1"/>
  <c r="J43" i="19"/>
  <c r="K43" i="19" s="1"/>
  <c r="K46" i="19" l="1"/>
  <c r="E47" i="19"/>
  <c r="F47" i="19"/>
  <c r="J47" i="19" s="1"/>
  <c r="G45" i="19"/>
  <c r="J45" i="19" s="1"/>
  <c r="K45" i="19" s="1"/>
  <c r="G46" i="19"/>
  <c r="G47" i="19" s="1"/>
  <c r="J46" i="19" l="1"/>
  <c r="K47" i="19"/>
  <c r="I45" i="18" l="1"/>
  <c r="H45" i="18"/>
  <c r="G45" i="18"/>
  <c r="O43" i="18"/>
  <c r="O45" i="18" s="1"/>
  <c r="N43" i="18"/>
  <c r="N45" i="18" s="1"/>
  <c r="M43" i="18"/>
  <c r="M45" i="18" s="1"/>
  <c r="I43" i="18"/>
  <c r="I46" i="18" s="1"/>
  <c r="I47" i="18" s="1"/>
  <c r="H43" i="18"/>
  <c r="H46" i="18" s="1"/>
  <c r="H47" i="18" s="1"/>
  <c r="G43" i="18"/>
  <c r="G46" i="18" s="1"/>
  <c r="G47" i="18" s="1"/>
  <c r="F43" i="18"/>
  <c r="F45" i="18" s="1"/>
  <c r="J45" i="18" s="1"/>
  <c r="E43" i="18"/>
  <c r="E45" i="18" s="1"/>
  <c r="D43" i="18"/>
  <c r="D45" i="18" s="1"/>
  <c r="C43" i="18"/>
  <c r="C46" i="18" s="1"/>
  <c r="C47" i="18" s="1"/>
  <c r="K42" i="18"/>
  <c r="J42" i="18"/>
  <c r="J41" i="18"/>
  <c r="K41" i="18" s="1"/>
  <c r="K40" i="18"/>
  <c r="J40" i="18"/>
  <c r="J39" i="18"/>
  <c r="K39" i="18" s="1"/>
  <c r="K38" i="18"/>
  <c r="J38" i="18"/>
  <c r="O37" i="18"/>
  <c r="N37" i="18"/>
  <c r="M37" i="18"/>
  <c r="I37" i="18"/>
  <c r="J37" i="18" s="1"/>
  <c r="K37" i="18" s="1"/>
  <c r="H37" i="18"/>
  <c r="G37" i="18"/>
  <c r="F37" i="18"/>
  <c r="E37" i="18"/>
  <c r="D37" i="18"/>
  <c r="C37" i="18"/>
  <c r="J36" i="18"/>
  <c r="K36" i="18" s="1"/>
  <c r="K35" i="18"/>
  <c r="J35" i="18"/>
  <c r="K34" i="18"/>
  <c r="J34" i="18"/>
  <c r="J33" i="18"/>
  <c r="K33" i="18" s="1"/>
  <c r="J32" i="18"/>
  <c r="K32" i="18" s="1"/>
  <c r="K31" i="18"/>
  <c r="J31" i="18"/>
  <c r="K30" i="18"/>
  <c r="J30" i="18"/>
  <c r="K29" i="18"/>
  <c r="J29" i="18"/>
  <c r="J28" i="18"/>
  <c r="K28" i="18" s="1"/>
  <c r="K27" i="18"/>
  <c r="J27" i="18"/>
  <c r="K26" i="18"/>
  <c r="J26" i="18"/>
  <c r="K25" i="18"/>
  <c r="J25" i="18"/>
  <c r="J24" i="18"/>
  <c r="K24" i="18" s="1"/>
  <c r="M18" i="18"/>
  <c r="F18" i="18"/>
  <c r="C18" i="18"/>
  <c r="K45" i="18" l="1"/>
  <c r="E46" i="18"/>
  <c r="N46" i="18"/>
  <c r="N47" i="18" s="1"/>
  <c r="M46" i="18"/>
  <c r="M47" i="18" s="1"/>
  <c r="F46" i="18"/>
  <c r="O46" i="18"/>
  <c r="O47" i="18" s="1"/>
  <c r="C45" i="18"/>
  <c r="D46" i="18"/>
  <c r="D47" i="18" s="1"/>
  <c r="J43" i="18"/>
  <c r="K43" i="18" s="1"/>
  <c r="F47" i="18" l="1"/>
  <c r="J47" i="18" s="1"/>
  <c r="J46" i="18"/>
  <c r="E47" i="18"/>
  <c r="K47" i="18" s="1"/>
  <c r="K46" i="18"/>
  <c r="H45" i="17" l="1"/>
  <c r="O43" i="17"/>
  <c r="O45" i="17" s="1"/>
  <c r="N43" i="17"/>
  <c r="N45" i="17" s="1"/>
  <c r="M43" i="17"/>
  <c r="M45" i="17" s="1"/>
  <c r="I43" i="17"/>
  <c r="I46" i="17" s="1"/>
  <c r="I47" i="17" s="1"/>
  <c r="H43" i="17"/>
  <c r="H46" i="17" s="1"/>
  <c r="H47" i="17" s="1"/>
  <c r="F43" i="17"/>
  <c r="F45" i="17" s="1"/>
  <c r="E43" i="17"/>
  <c r="E45" i="17" s="1"/>
  <c r="D43" i="17"/>
  <c r="D45" i="17" s="1"/>
  <c r="C43" i="17"/>
  <c r="C45" i="17" s="1"/>
  <c r="K42" i="17"/>
  <c r="J42" i="17"/>
  <c r="G42" i="17"/>
  <c r="J41" i="17"/>
  <c r="K41" i="17" s="1"/>
  <c r="G41" i="17"/>
  <c r="K40" i="17"/>
  <c r="J40" i="17"/>
  <c r="G40" i="17"/>
  <c r="K39" i="17"/>
  <c r="J39" i="17"/>
  <c r="G39" i="17"/>
  <c r="K38" i="17"/>
  <c r="G38" i="17"/>
  <c r="G43" i="17" s="1"/>
  <c r="O37" i="17"/>
  <c r="N37" i="17"/>
  <c r="M37" i="17"/>
  <c r="I37" i="17"/>
  <c r="H37" i="17"/>
  <c r="F37" i="17"/>
  <c r="J37" i="17" s="1"/>
  <c r="E37" i="17"/>
  <c r="K37" i="17" s="1"/>
  <c r="D37" i="17"/>
  <c r="C37" i="17"/>
  <c r="J36" i="17"/>
  <c r="K36" i="17" s="1"/>
  <c r="G36" i="17"/>
  <c r="J35" i="17"/>
  <c r="K35" i="17" s="1"/>
  <c r="G35" i="17"/>
  <c r="K34" i="17"/>
  <c r="J34" i="17"/>
  <c r="G34" i="17"/>
  <c r="G33" i="17"/>
  <c r="J33" i="17" s="1"/>
  <c r="K33" i="17" s="1"/>
  <c r="K32" i="17"/>
  <c r="J32" i="17"/>
  <c r="G32" i="17"/>
  <c r="G31" i="17"/>
  <c r="J31" i="17" s="1"/>
  <c r="K31" i="17" s="1"/>
  <c r="G30" i="17"/>
  <c r="J30" i="17" s="1"/>
  <c r="K30" i="17" s="1"/>
  <c r="K29" i="17"/>
  <c r="J29" i="17"/>
  <c r="G29" i="17"/>
  <c r="J28" i="17"/>
  <c r="K28" i="17" s="1"/>
  <c r="G28" i="17"/>
  <c r="J27" i="17"/>
  <c r="K27" i="17" s="1"/>
  <c r="G27" i="17"/>
  <c r="G37" i="17" s="1"/>
  <c r="K26" i="17"/>
  <c r="J26" i="17"/>
  <c r="G26" i="17"/>
  <c r="K25" i="17"/>
  <c r="G25" i="17"/>
  <c r="J25" i="17" s="1"/>
  <c r="K24" i="17"/>
  <c r="J24" i="17"/>
  <c r="G24" i="17"/>
  <c r="G23" i="17"/>
  <c r="G22" i="17"/>
  <c r="G21" i="17"/>
  <c r="G20" i="17"/>
  <c r="G19" i="17"/>
  <c r="O18" i="17"/>
  <c r="N18" i="17"/>
  <c r="M18" i="17"/>
  <c r="F18" i="17"/>
  <c r="C18" i="17"/>
  <c r="G17" i="17"/>
  <c r="G16" i="17"/>
  <c r="G15" i="17"/>
  <c r="G14" i="17"/>
  <c r="G13" i="17"/>
  <c r="G18" i="17" s="1"/>
  <c r="G12" i="17"/>
  <c r="G11" i="17"/>
  <c r="J45" i="17" l="1"/>
  <c r="K45" i="17" s="1"/>
  <c r="G46" i="17"/>
  <c r="G47" i="17" s="1"/>
  <c r="G45" i="17"/>
  <c r="D46" i="17"/>
  <c r="D47" i="17" s="1"/>
  <c r="M46" i="17"/>
  <c r="M47" i="17" s="1"/>
  <c r="C46" i="17"/>
  <c r="C47" i="17" s="1"/>
  <c r="J38" i="17"/>
  <c r="I45" i="17"/>
  <c r="E46" i="17"/>
  <c r="N46" i="17"/>
  <c r="N47" i="17" s="1"/>
  <c r="F46" i="17"/>
  <c r="O46" i="17"/>
  <c r="O47" i="17" s="1"/>
  <c r="J43" i="17"/>
  <c r="K43" i="17" s="1"/>
  <c r="E47" i="17" l="1"/>
  <c r="K47" i="17" s="1"/>
  <c r="K46" i="17"/>
  <c r="F47" i="17"/>
  <c r="J47" i="17" s="1"/>
  <c r="J46" i="17"/>
  <c r="O45" i="16" l="1"/>
  <c r="M45" i="16"/>
  <c r="F45" i="16"/>
  <c r="D45" i="16"/>
  <c r="O43" i="16"/>
  <c r="O46" i="16" s="1"/>
  <c r="O47" i="16" s="1"/>
  <c r="N43" i="16"/>
  <c r="N45" i="16" s="1"/>
  <c r="M43" i="16"/>
  <c r="M46" i="16" s="1"/>
  <c r="M47" i="16" s="1"/>
  <c r="I43" i="16"/>
  <c r="I46" i="16" s="1"/>
  <c r="I47" i="16" s="1"/>
  <c r="H43" i="16"/>
  <c r="H46" i="16" s="1"/>
  <c r="H47" i="16" s="1"/>
  <c r="F43" i="16"/>
  <c r="F46" i="16" s="1"/>
  <c r="E43" i="16"/>
  <c r="E45" i="16" s="1"/>
  <c r="D43" i="16"/>
  <c r="D46" i="16" s="1"/>
  <c r="D47" i="16" s="1"/>
  <c r="C43" i="16"/>
  <c r="C45" i="16" s="1"/>
  <c r="G42" i="16"/>
  <c r="J42" i="16" s="1"/>
  <c r="K42" i="16" s="1"/>
  <c r="J41" i="16"/>
  <c r="K41" i="16" s="1"/>
  <c r="G41" i="16"/>
  <c r="K40" i="16"/>
  <c r="G40" i="16"/>
  <c r="J40" i="16" s="1"/>
  <c r="J39" i="16"/>
  <c r="K39" i="16" s="1"/>
  <c r="G39" i="16"/>
  <c r="G38" i="16"/>
  <c r="G43" i="16" s="1"/>
  <c r="O37" i="16"/>
  <c r="N37" i="16"/>
  <c r="M37" i="16"/>
  <c r="I37" i="16"/>
  <c r="H37" i="16"/>
  <c r="F37" i="16"/>
  <c r="E37" i="16"/>
  <c r="D37" i="16"/>
  <c r="C37" i="16"/>
  <c r="J36" i="16"/>
  <c r="K36" i="16" s="1"/>
  <c r="G36" i="16"/>
  <c r="G35" i="16"/>
  <c r="J35" i="16" s="1"/>
  <c r="K35" i="16" s="1"/>
  <c r="K34" i="16"/>
  <c r="J34" i="16"/>
  <c r="G34" i="16"/>
  <c r="G33" i="16"/>
  <c r="J33" i="16" s="1"/>
  <c r="K33" i="16" s="1"/>
  <c r="J32" i="16"/>
  <c r="K32" i="16" s="1"/>
  <c r="G32" i="16"/>
  <c r="G31" i="16"/>
  <c r="J31" i="16" s="1"/>
  <c r="K31" i="16" s="1"/>
  <c r="G30" i="16"/>
  <c r="J30" i="16" s="1"/>
  <c r="K30" i="16" s="1"/>
  <c r="K29" i="16"/>
  <c r="G29" i="16"/>
  <c r="J29" i="16" s="1"/>
  <c r="J28" i="16"/>
  <c r="K28" i="16" s="1"/>
  <c r="G28" i="16"/>
  <c r="G27" i="16"/>
  <c r="G37" i="16" s="1"/>
  <c r="J26" i="16"/>
  <c r="K26" i="16" s="1"/>
  <c r="G26" i="16"/>
  <c r="G25" i="16"/>
  <c r="J25" i="16" s="1"/>
  <c r="K25" i="16" s="1"/>
  <c r="J24" i="16"/>
  <c r="K24" i="16" s="1"/>
  <c r="G24" i="16"/>
  <c r="G23" i="16"/>
  <c r="G22" i="16"/>
  <c r="G21" i="16"/>
  <c r="G20" i="16"/>
  <c r="G19" i="16"/>
  <c r="O18" i="16"/>
  <c r="N18" i="16"/>
  <c r="M18" i="16"/>
  <c r="G18" i="16"/>
  <c r="F18" i="16"/>
  <c r="C18" i="16"/>
  <c r="G17" i="16"/>
  <c r="G16" i="16"/>
  <c r="G15" i="16"/>
  <c r="G14" i="16"/>
  <c r="G13" i="16"/>
  <c r="G12" i="16"/>
  <c r="G11" i="16"/>
  <c r="K37" i="16" l="1"/>
  <c r="G46" i="16"/>
  <c r="G47" i="16" s="1"/>
  <c r="J43" i="16"/>
  <c r="K43" i="16" s="1"/>
  <c r="G45" i="16"/>
  <c r="J45" i="16" s="1"/>
  <c r="K45" i="16" s="1"/>
  <c r="J37" i="16"/>
  <c r="F47" i="16"/>
  <c r="H45" i="16"/>
  <c r="J38" i="16"/>
  <c r="K38" i="16" s="1"/>
  <c r="I45" i="16"/>
  <c r="E46" i="16"/>
  <c r="N46" i="16"/>
  <c r="N47" i="16" s="1"/>
  <c r="J27" i="16"/>
  <c r="K27" i="16" s="1"/>
  <c r="C46" i="16"/>
  <c r="C47" i="16" s="1"/>
  <c r="J46" i="16" l="1"/>
  <c r="K46" i="16" s="1"/>
  <c r="J47" i="16"/>
  <c r="E47" i="16"/>
  <c r="K47" i="16" l="1"/>
  <c r="M45" i="15" l="1"/>
  <c r="I45" i="15"/>
  <c r="D45" i="15"/>
  <c r="C45" i="15"/>
  <c r="O43" i="15"/>
  <c r="O46" i="15" s="1"/>
  <c r="O47" i="15" s="1"/>
  <c r="N43" i="15"/>
  <c r="N45" i="15" s="1"/>
  <c r="M43" i="15"/>
  <c r="M46" i="15" s="1"/>
  <c r="M47" i="15" s="1"/>
  <c r="I43" i="15"/>
  <c r="I46" i="15" s="1"/>
  <c r="I47" i="15" s="1"/>
  <c r="H43" i="15"/>
  <c r="H46" i="15" s="1"/>
  <c r="H47" i="15" s="1"/>
  <c r="F43" i="15"/>
  <c r="F46" i="15" s="1"/>
  <c r="E43" i="15"/>
  <c r="E45" i="15" s="1"/>
  <c r="D43" i="15"/>
  <c r="D46" i="15" s="1"/>
  <c r="D47" i="15" s="1"/>
  <c r="C43" i="15"/>
  <c r="C46" i="15" s="1"/>
  <c r="C47" i="15" s="1"/>
  <c r="G42" i="15"/>
  <c r="J42" i="15" s="1"/>
  <c r="K42" i="15" s="1"/>
  <c r="J41" i="15"/>
  <c r="K41" i="15" s="1"/>
  <c r="G41" i="15"/>
  <c r="K40" i="15"/>
  <c r="G40" i="15"/>
  <c r="J40" i="15" s="1"/>
  <c r="G39" i="15"/>
  <c r="J39" i="15" s="1"/>
  <c r="K39" i="15" s="1"/>
  <c r="G38" i="15"/>
  <c r="J38" i="15" s="1"/>
  <c r="K38" i="15" s="1"/>
  <c r="O37" i="15"/>
  <c r="N37" i="15"/>
  <c r="M37" i="15"/>
  <c r="I37" i="15"/>
  <c r="H37" i="15"/>
  <c r="F37" i="15"/>
  <c r="E37" i="15"/>
  <c r="D37" i="15"/>
  <c r="C37" i="15"/>
  <c r="J36" i="15"/>
  <c r="K36" i="15" s="1"/>
  <c r="G36" i="15"/>
  <c r="G35" i="15"/>
  <c r="J35" i="15" s="1"/>
  <c r="K35" i="15" s="1"/>
  <c r="K34" i="15"/>
  <c r="G34" i="15"/>
  <c r="J34" i="15" s="1"/>
  <c r="G33" i="15"/>
  <c r="J33" i="15" s="1"/>
  <c r="K33" i="15" s="1"/>
  <c r="J32" i="15"/>
  <c r="K32" i="15" s="1"/>
  <c r="G32" i="15"/>
  <c r="G31" i="15"/>
  <c r="J31" i="15" s="1"/>
  <c r="K31" i="15" s="1"/>
  <c r="J30" i="15"/>
  <c r="K30" i="15" s="1"/>
  <c r="G30" i="15"/>
  <c r="K29" i="15"/>
  <c r="G29" i="15"/>
  <c r="J29" i="15" s="1"/>
  <c r="J28" i="15"/>
  <c r="K28" i="15" s="1"/>
  <c r="G28" i="15"/>
  <c r="G27" i="15"/>
  <c r="G37" i="15" s="1"/>
  <c r="J37" i="15" s="1"/>
  <c r="G26" i="15"/>
  <c r="J26" i="15" s="1"/>
  <c r="K26" i="15" s="1"/>
  <c r="K25" i="15"/>
  <c r="G25" i="15"/>
  <c r="J25" i="15" s="1"/>
  <c r="J24" i="15"/>
  <c r="K24" i="15" s="1"/>
  <c r="G24" i="15"/>
  <c r="G23" i="15"/>
  <c r="G22" i="15"/>
  <c r="G21" i="15"/>
  <c r="G20" i="15"/>
  <c r="G19" i="15"/>
  <c r="O18" i="15"/>
  <c r="N18" i="15"/>
  <c r="M18" i="15"/>
  <c r="F18" i="15"/>
  <c r="C18" i="15"/>
  <c r="G17" i="15"/>
  <c r="G16" i="15"/>
  <c r="G15" i="15"/>
  <c r="G14" i="15"/>
  <c r="G18" i="15" s="1"/>
  <c r="G13" i="15"/>
  <c r="G12" i="15"/>
  <c r="G11" i="15"/>
  <c r="K37" i="15" l="1"/>
  <c r="F47" i="15"/>
  <c r="J43" i="15"/>
  <c r="K43" i="15" s="1"/>
  <c r="F45" i="15"/>
  <c r="J27" i="15"/>
  <c r="K27" i="15" s="1"/>
  <c r="O45" i="15"/>
  <c r="H45" i="15"/>
  <c r="E46" i="15"/>
  <c r="N46" i="15"/>
  <c r="N47" i="15" s="1"/>
  <c r="G43" i="15"/>
  <c r="G46" i="15" l="1"/>
  <c r="G45" i="15"/>
  <c r="E47" i="15"/>
  <c r="J45" i="15"/>
  <c r="K45" i="15" s="1"/>
  <c r="G47" i="15" l="1"/>
  <c r="J47" i="15" s="1"/>
  <c r="K47" i="15" s="1"/>
  <c r="J46" i="15"/>
  <c r="K46" i="15" s="1"/>
  <c r="O45" i="14" l="1"/>
  <c r="I45" i="14"/>
  <c r="H45" i="14"/>
  <c r="F45" i="14"/>
  <c r="O43" i="14"/>
  <c r="O46" i="14" s="1"/>
  <c r="O47" i="14" s="1"/>
  <c r="N43" i="14"/>
  <c r="N45" i="14" s="1"/>
  <c r="M43" i="14"/>
  <c r="M45" i="14" s="1"/>
  <c r="I43" i="14"/>
  <c r="I46" i="14" s="1"/>
  <c r="I47" i="14" s="1"/>
  <c r="H43" i="14"/>
  <c r="H46" i="14" s="1"/>
  <c r="H47" i="14" s="1"/>
  <c r="F43" i="14"/>
  <c r="F46" i="14" s="1"/>
  <c r="E43" i="14"/>
  <c r="E45" i="14" s="1"/>
  <c r="D43" i="14"/>
  <c r="D45" i="14" s="1"/>
  <c r="C43" i="14"/>
  <c r="C45" i="14" s="1"/>
  <c r="G42" i="14"/>
  <c r="J42" i="14" s="1"/>
  <c r="K42" i="14" s="1"/>
  <c r="J41" i="14"/>
  <c r="K41" i="14" s="1"/>
  <c r="G41" i="14"/>
  <c r="K40" i="14"/>
  <c r="G40" i="14"/>
  <c r="J40" i="14" s="1"/>
  <c r="J39" i="14"/>
  <c r="K39" i="14" s="1"/>
  <c r="G39" i="14"/>
  <c r="K38" i="14"/>
  <c r="G38" i="14"/>
  <c r="G43" i="14" s="1"/>
  <c r="O37" i="14"/>
  <c r="N37" i="14"/>
  <c r="M37" i="14"/>
  <c r="I37" i="14"/>
  <c r="H37" i="14"/>
  <c r="G37" i="14"/>
  <c r="F37" i="14"/>
  <c r="J37" i="14" s="1"/>
  <c r="E37" i="14"/>
  <c r="K37" i="14" s="1"/>
  <c r="D37" i="14"/>
  <c r="C37" i="14"/>
  <c r="J36" i="14"/>
  <c r="K36" i="14" s="1"/>
  <c r="G36" i="14"/>
  <c r="G35" i="14"/>
  <c r="J35" i="14" s="1"/>
  <c r="K35" i="14" s="1"/>
  <c r="K34" i="14"/>
  <c r="J34" i="14"/>
  <c r="G34" i="14"/>
  <c r="G33" i="14"/>
  <c r="J33" i="14" s="1"/>
  <c r="K33" i="14" s="1"/>
  <c r="J32" i="14"/>
  <c r="K32" i="14" s="1"/>
  <c r="G32" i="14"/>
  <c r="G31" i="14"/>
  <c r="J31" i="14" s="1"/>
  <c r="K31" i="14" s="1"/>
  <c r="J30" i="14"/>
  <c r="K30" i="14" s="1"/>
  <c r="G30" i="14"/>
  <c r="K29" i="14"/>
  <c r="G29" i="14"/>
  <c r="J29" i="14" s="1"/>
  <c r="J28" i="14"/>
  <c r="K28" i="14" s="1"/>
  <c r="G28" i="14"/>
  <c r="G27" i="14"/>
  <c r="J27" i="14" s="1"/>
  <c r="K27" i="14" s="1"/>
  <c r="J26" i="14"/>
  <c r="K26" i="14" s="1"/>
  <c r="G26" i="14"/>
  <c r="G25" i="14"/>
  <c r="J25" i="14" s="1"/>
  <c r="K25" i="14" s="1"/>
  <c r="J24" i="14"/>
  <c r="K24" i="14" s="1"/>
  <c r="G24" i="14"/>
  <c r="G23" i="14"/>
  <c r="G22" i="14"/>
  <c r="G21" i="14"/>
  <c r="G20" i="14"/>
  <c r="G19" i="14"/>
  <c r="O18" i="14"/>
  <c r="N18" i="14"/>
  <c r="M18" i="14"/>
  <c r="F18" i="14"/>
  <c r="C18" i="14"/>
  <c r="G17" i="14"/>
  <c r="G16" i="14"/>
  <c r="G15" i="14"/>
  <c r="G14" i="14"/>
  <c r="G18" i="14" s="1"/>
  <c r="G13" i="14"/>
  <c r="G12" i="14"/>
  <c r="G11" i="14"/>
  <c r="J43" i="14" l="1"/>
  <c r="K43" i="14" s="1"/>
  <c r="G46" i="14"/>
  <c r="G47" i="14" s="1"/>
  <c r="G45" i="14"/>
  <c r="J45" i="14"/>
  <c r="K45" i="14"/>
  <c r="F47" i="14"/>
  <c r="J47" i="14" s="1"/>
  <c r="J46" i="14"/>
  <c r="C46" i="14"/>
  <c r="C47" i="14" s="1"/>
  <c r="D46" i="14"/>
  <c r="D47" i="14" s="1"/>
  <c r="M46" i="14"/>
  <c r="M47" i="14" s="1"/>
  <c r="J38" i="14"/>
  <c r="E46" i="14"/>
  <c r="N46" i="14"/>
  <c r="N47" i="14" s="1"/>
  <c r="E47" i="14" l="1"/>
  <c r="K47" i="14" s="1"/>
  <c r="K46" i="14"/>
  <c r="O45" i="13" l="1"/>
  <c r="N45" i="13"/>
  <c r="H45" i="13"/>
  <c r="F45" i="13"/>
  <c r="E45" i="13"/>
  <c r="C45" i="13"/>
  <c r="O43" i="13"/>
  <c r="O46" i="13" s="1"/>
  <c r="O47" i="13" s="1"/>
  <c r="N43" i="13"/>
  <c r="N46" i="13" s="1"/>
  <c r="N47" i="13" s="1"/>
  <c r="M43" i="13"/>
  <c r="M45" i="13" s="1"/>
  <c r="I43" i="13"/>
  <c r="I46" i="13" s="1"/>
  <c r="I47" i="13" s="1"/>
  <c r="H43" i="13"/>
  <c r="H46" i="13" s="1"/>
  <c r="H47" i="13" s="1"/>
  <c r="F43" i="13"/>
  <c r="F46" i="13" s="1"/>
  <c r="E43" i="13"/>
  <c r="E46" i="13" s="1"/>
  <c r="D43" i="13"/>
  <c r="D45" i="13" s="1"/>
  <c r="C43" i="13"/>
  <c r="C46" i="13" s="1"/>
  <c r="C47" i="13" s="1"/>
  <c r="J42" i="13"/>
  <c r="K42" i="13" s="1"/>
  <c r="G42" i="13"/>
  <c r="G41" i="13"/>
  <c r="J41" i="13" s="1"/>
  <c r="K41" i="13" s="1"/>
  <c r="K40" i="13"/>
  <c r="G40" i="13"/>
  <c r="J40" i="13" s="1"/>
  <c r="G39" i="13"/>
  <c r="J39" i="13" s="1"/>
  <c r="K39" i="13" s="1"/>
  <c r="K38" i="13"/>
  <c r="G38" i="13"/>
  <c r="G43" i="13" s="1"/>
  <c r="O37" i="13"/>
  <c r="N37" i="13"/>
  <c r="M37" i="13"/>
  <c r="I37" i="13"/>
  <c r="H37" i="13"/>
  <c r="F37" i="13"/>
  <c r="E37" i="13"/>
  <c r="D37" i="13"/>
  <c r="C37" i="13"/>
  <c r="G36" i="13"/>
  <c r="J36" i="13" s="1"/>
  <c r="K36" i="13" s="1"/>
  <c r="G35" i="13"/>
  <c r="J35" i="13" s="1"/>
  <c r="K35" i="13" s="1"/>
  <c r="K34" i="13"/>
  <c r="G34" i="13"/>
  <c r="J34" i="13" s="1"/>
  <c r="G33" i="13"/>
  <c r="J33" i="13" s="1"/>
  <c r="K33" i="13" s="1"/>
  <c r="G32" i="13"/>
  <c r="J32" i="13" s="1"/>
  <c r="K32" i="13" s="1"/>
  <c r="J31" i="13"/>
  <c r="K31" i="13" s="1"/>
  <c r="G31" i="13"/>
  <c r="J30" i="13"/>
  <c r="K30" i="13" s="1"/>
  <c r="G30" i="13"/>
  <c r="K29" i="13"/>
  <c r="J29" i="13"/>
  <c r="G29" i="13"/>
  <c r="G28" i="13"/>
  <c r="J28" i="13" s="1"/>
  <c r="K28" i="13" s="1"/>
  <c r="G27" i="13"/>
  <c r="G37" i="13" s="1"/>
  <c r="J37" i="13" s="1"/>
  <c r="G26" i="13"/>
  <c r="J26" i="13" s="1"/>
  <c r="K26" i="13" s="1"/>
  <c r="K25" i="13"/>
  <c r="G25" i="13"/>
  <c r="J25" i="13" s="1"/>
  <c r="G24" i="13"/>
  <c r="J24" i="13" s="1"/>
  <c r="K24" i="13" s="1"/>
  <c r="G23" i="13"/>
  <c r="G22" i="13"/>
  <c r="G21" i="13"/>
  <c r="G20" i="13"/>
  <c r="G19" i="13"/>
  <c r="O18" i="13"/>
  <c r="N18" i="13"/>
  <c r="M18" i="13"/>
  <c r="F18" i="13"/>
  <c r="C18" i="13"/>
  <c r="G17" i="13"/>
  <c r="G16" i="13"/>
  <c r="G15" i="13"/>
  <c r="G14" i="13"/>
  <c r="G13" i="13"/>
  <c r="G18" i="13" s="1"/>
  <c r="G12" i="13"/>
  <c r="G11" i="13"/>
  <c r="G46" i="13" l="1"/>
  <c r="G47" i="13" s="1"/>
  <c r="G45" i="13"/>
  <c r="J43" i="13"/>
  <c r="K37" i="13"/>
  <c r="E47" i="13"/>
  <c r="K46" i="13"/>
  <c r="F47" i="13"/>
  <c r="J47" i="13" s="1"/>
  <c r="J46" i="13"/>
  <c r="J27" i="13"/>
  <c r="K27" i="13" s="1"/>
  <c r="K43" i="13"/>
  <c r="J38" i="13"/>
  <c r="I45" i="13"/>
  <c r="J45" i="13" s="1"/>
  <c r="K45" i="13" s="1"/>
  <c r="D46" i="13"/>
  <c r="D47" i="13" s="1"/>
  <c r="M46" i="13"/>
  <c r="M47" i="13" s="1"/>
  <c r="K47" i="13" l="1"/>
  <c r="E24" i="12" l="1"/>
  <c r="M24" i="12"/>
  <c r="G11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8" i="12"/>
  <c r="G39" i="12"/>
  <c r="G40" i="12"/>
  <c r="G41" i="12"/>
  <c r="G42" i="12"/>
  <c r="G24" i="12"/>
  <c r="G21" i="12"/>
  <c r="G22" i="12"/>
  <c r="G23" i="12"/>
  <c r="G20" i="12"/>
  <c r="G19" i="12"/>
  <c r="G14" i="12"/>
  <c r="G15" i="12"/>
  <c r="G16" i="12"/>
  <c r="G17" i="12"/>
  <c r="G13" i="12"/>
  <c r="G12" i="12"/>
  <c r="N18" i="12"/>
  <c r="O18" i="12"/>
  <c r="M18" i="12"/>
  <c r="G43" i="12" l="1"/>
  <c r="G37" i="12"/>
  <c r="G18" i="12"/>
  <c r="E42" i="12"/>
  <c r="D26" i="12"/>
  <c r="D42" i="12"/>
  <c r="C24" i="12"/>
  <c r="K38" i="12" l="1"/>
  <c r="K34" i="12"/>
  <c r="K25" i="12"/>
  <c r="C18" i="12" l="1"/>
  <c r="F18" i="12" l="1"/>
  <c r="O43" i="12" l="1"/>
  <c r="N43" i="12"/>
  <c r="M43" i="12"/>
  <c r="M45" i="12" s="1"/>
  <c r="I43" i="12"/>
  <c r="I45" i="12" s="1"/>
  <c r="H43" i="12"/>
  <c r="F43" i="12"/>
  <c r="F45" i="12" s="1"/>
  <c r="E43" i="12"/>
  <c r="D43" i="12"/>
  <c r="C43" i="12"/>
  <c r="C45" i="12" s="1"/>
  <c r="J42" i="12"/>
  <c r="K42" i="12" s="1"/>
  <c r="J41" i="12"/>
  <c r="K41" i="12" s="1"/>
  <c r="J40" i="12"/>
  <c r="K40" i="12" s="1"/>
  <c r="J39" i="12"/>
  <c r="K39" i="12" s="1"/>
  <c r="J38" i="12"/>
  <c r="O37" i="12"/>
  <c r="N37" i="12"/>
  <c r="M37" i="12"/>
  <c r="I37" i="12"/>
  <c r="I46" i="12" s="1"/>
  <c r="I47" i="12" s="1"/>
  <c r="H37" i="12"/>
  <c r="F37" i="12"/>
  <c r="E37" i="12"/>
  <c r="D37" i="12"/>
  <c r="C37" i="12"/>
  <c r="J36" i="12"/>
  <c r="K36" i="12" s="1"/>
  <c r="J35" i="12"/>
  <c r="K35" i="12" s="1"/>
  <c r="J34" i="12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6" i="12"/>
  <c r="K26" i="12" s="1"/>
  <c r="J25" i="12"/>
  <c r="J24" i="12"/>
  <c r="K24" i="12" s="1"/>
  <c r="E45" i="12" l="1"/>
  <c r="E46" i="12"/>
  <c r="M46" i="12"/>
  <c r="M47" i="12" s="1"/>
  <c r="H46" i="12"/>
  <c r="H47" i="12" s="1"/>
  <c r="O46" i="12"/>
  <c r="O47" i="12" s="1"/>
  <c r="J37" i="12"/>
  <c r="K37" i="12" s="1"/>
  <c r="D46" i="12"/>
  <c r="D47" i="12" s="1"/>
  <c r="F46" i="12"/>
  <c r="F47" i="12" s="1"/>
  <c r="O45" i="12"/>
  <c r="N46" i="12"/>
  <c r="N47" i="12" s="1"/>
  <c r="H45" i="12"/>
  <c r="G46" i="12"/>
  <c r="G47" i="12" s="1"/>
  <c r="C46" i="12"/>
  <c r="C47" i="12" s="1"/>
  <c r="J43" i="12"/>
  <c r="K43" i="12" s="1"/>
  <c r="D45" i="12"/>
  <c r="G45" i="12"/>
  <c r="N45" i="12"/>
  <c r="E47" i="12" l="1"/>
  <c r="J45" i="12"/>
  <c r="K45" i="12" s="1"/>
  <c r="J47" i="12"/>
  <c r="J46" i="12"/>
  <c r="K46" i="12" s="1"/>
  <c r="K47" i="12" l="1"/>
</calcChain>
</file>

<file path=xl/sharedStrings.xml><?xml version="1.0" encoding="utf-8"?>
<sst xmlns="http://schemas.openxmlformats.org/spreadsheetml/2006/main" count="2386" uniqueCount="138">
  <si>
    <t>Opravy a udržování</t>
  </si>
  <si>
    <t>Ostatní služby</t>
  </si>
  <si>
    <t>Odpisy dlouhodobého majetku</t>
  </si>
  <si>
    <t>Skutečnost</t>
  </si>
  <si>
    <t>x</t>
  </si>
  <si>
    <t>Prodané zboží</t>
  </si>
  <si>
    <t>Spotřeba materiálu</t>
  </si>
  <si>
    <t>Ostatní výnosy</t>
  </si>
  <si>
    <t>celkem</t>
  </si>
  <si>
    <t xml:space="preserve">Vyplnit také počty pracovníků - fyzický i přepočtený stav </t>
  </si>
  <si>
    <t>Vyplnit sloupec březen (měsíc 1-3),  červen  (měsíc 4-6), září (měsíc 7-9), prosinec (měsíc 10-12). Zelené buňky nevyplňovat, jsou zavzorcované, vypočte se samo.</t>
  </si>
  <si>
    <t xml:space="preserve">Postup vyplnění:  </t>
  </si>
  <si>
    <t>Modifikovaný HV</t>
  </si>
  <si>
    <t>Hospodářský výsledek</t>
  </si>
  <si>
    <t>Výnosy bez dotací</t>
  </si>
  <si>
    <t>Výnosy celkem (ÚT 6)</t>
  </si>
  <si>
    <t>6xx</t>
  </si>
  <si>
    <t>67x</t>
  </si>
  <si>
    <t>Provozní dotace</t>
  </si>
  <si>
    <t>Tržby za prodané zboží</t>
  </si>
  <si>
    <t>Tržby z prodeje služeb</t>
  </si>
  <si>
    <t>Tržby za vlastní výrobky</t>
  </si>
  <si>
    <t xml:space="preserve">Náklady celkem </t>
  </si>
  <si>
    <t>5xx</t>
  </si>
  <si>
    <t>Ostatní náklady</t>
  </si>
  <si>
    <t>Odpis pohledávek</t>
  </si>
  <si>
    <t>524-8</t>
  </si>
  <si>
    <t>Zákonné a ostatní odvody</t>
  </si>
  <si>
    <t xml:space="preserve">Mzdové náklady </t>
  </si>
  <si>
    <t>Spotřeba energií</t>
  </si>
  <si>
    <t xml:space="preserve">      z toho z rozpočtu ÚSC - provozní</t>
  </si>
  <si>
    <t xml:space="preserve">      z toho z rozpočtu ÚSC - investiční</t>
  </si>
  <si>
    <t>Dotace a výpomoci celkem</t>
  </si>
  <si>
    <t>Bankovní úvěry</t>
  </si>
  <si>
    <t>Krátkodobé závazky</t>
  </si>
  <si>
    <t>Dlouhodobé závazky</t>
  </si>
  <si>
    <t>41x</t>
  </si>
  <si>
    <t>Fondy</t>
  </si>
  <si>
    <t>AKTIVA CELKEM</t>
  </si>
  <si>
    <t>2xx</t>
  </si>
  <si>
    <t>Finanční majetek</t>
  </si>
  <si>
    <t>Pohledávky</t>
  </si>
  <si>
    <t>1xx</t>
  </si>
  <si>
    <t>Zásoby</t>
  </si>
  <si>
    <t>Počet pracovníků- přepočtený stav</t>
  </si>
  <si>
    <t>Počet pracovníků- fyzický stav</t>
  </si>
  <si>
    <t>k 31.12.</t>
  </si>
  <si>
    <t>roční v %</t>
  </si>
  <si>
    <t>prosinec</t>
  </si>
  <si>
    <t>září</t>
  </si>
  <si>
    <t>červen</t>
  </si>
  <si>
    <t>březen</t>
  </si>
  <si>
    <t>Položka</t>
  </si>
  <si>
    <t xml:space="preserve">Závěrka </t>
  </si>
  <si>
    <t>Závěrka</t>
  </si>
  <si>
    <t>Plnění</t>
  </si>
  <si>
    <t>měsíc</t>
  </si>
  <si>
    <t>Uprav. R.</t>
  </si>
  <si>
    <t>Schvál. R.</t>
  </si>
  <si>
    <t>v  tisicích Kč, bez des.míst</t>
  </si>
  <si>
    <t xml:space="preserve">Příspěvková organizace:   </t>
  </si>
  <si>
    <t>Vypracovat stručný komentář mimořádných vlivů, pohledávek a závazků majících podstatný vliv na průběžné hospodaření.</t>
  </si>
  <si>
    <t>Stálá aktiva</t>
  </si>
  <si>
    <t>Oprávky ke stálým aktivům</t>
  </si>
  <si>
    <t>k 30.06.</t>
  </si>
  <si>
    <t>k 30.09.</t>
  </si>
  <si>
    <t>Jmění a upravující položky</t>
  </si>
  <si>
    <t>40x</t>
  </si>
  <si>
    <t>r. 2024</t>
  </si>
  <si>
    <t>r. 2025</t>
  </si>
  <si>
    <t>Pasport vybraných rozvahových a výsledovkových položek - HODNOCENÍ - rok 2025</t>
  </si>
  <si>
    <t>Zpracoval:    Ing. Marcela Hipská</t>
  </si>
  <si>
    <t>Schválil:      Ing. Petr Dlouhý</t>
  </si>
  <si>
    <t xml:space="preserve"> ř.24 "Dotace a výpomoci celkem" obsahuje kromě jiných dotací také výnosy z investičních transferů</t>
  </si>
  <si>
    <t>Pozn.:</t>
  </si>
  <si>
    <t xml:space="preserve"> ř.26 "Dotace a výpomoci-z rozpočtu ÚSC provozní" představuje účet 672, ale bez jiných dotací a investičních transferů </t>
  </si>
  <si>
    <t>Účet</t>
  </si>
  <si>
    <t>Zpracoval: Klučková Iveta - ekonom MK Břeclav</t>
  </si>
  <si>
    <t>Schválil: Mgr. Jaroslav Čech - ředitel MK Břeclav</t>
  </si>
  <si>
    <t>Zpracoval: Hana Málková</t>
  </si>
  <si>
    <t>Schválil: Ing. Radek Hrdina</t>
  </si>
  <si>
    <t>Zpracoval: Ing. Pardovská M.</t>
  </si>
  <si>
    <t>Schválil: PhDr. Malinkovič D.</t>
  </si>
  <si>
    <t xml:space="preserve">Rozdíl mezi účtem 67X a 672 55 tis - jedná se o časové rozlišení transferu </t>
  </si>
  <si>
    <t>Příspěvek města 30 442 000</t>
  </si>
  <si>
    <t>JMK § 105 3 588 900</t>
  </si>
  <si>
    <t>JMK § 101a 39 276 500</t>
  </si>
  <si>
    <t>02x</t>
  </si>
  <si>
    <t>08x</t>
  </si>
  <si>
    <t>Zpracoval: Kočíková Simona</t>
  </si>
  <si>
    <t>Schválil: Ing. Karel Osička, MBA</t>
  </si>
  <si>
    <t>Zpracoval: Ing. Krejčiříková</t>
  </si>
  <si>
    <t>Schválil: L.Čudová</t>
  </si>
  <si>
    <t>účet</t>
  </si>
  <si>
    <t>Zpracoval: Trněná</t>
  </si>
  <si>
    <t>Schválil: Mgr. Jitka Kocábová</t>
  </si>
  <si>
    <t>Zpracoval:  Olga Strachová, Alena Olejníková</t>
  </si>
  <si>
    <t>Schválil:   Bc. Adéla Chlupová</t>
  </si>
  <si>
    <t>Schválil: Z. Krutišová</t>
  </si>
  <si>
    <t>Zpracoval: Ing. Markéta Hladká, dne 11.7.2025</t>
  </si>
  <si>
    <t>Schválil:  Mgr. Zdeňka Stanická</t>
  </si>
  <si>
    <t>Zpracoval: Ing. Markéta Hladká, dne 10.7.2025</t>
  </si>
  <si>
    <t>Schválil:  Bc. Eva Čevelová</t>
  </si>
  <si>
    <t>Zpracoval: Denisa Úprková</t>
  </si>
  <si>
    <t>Schválil: Mgr. Yveta Polanská</t>
  </si>
  <si>
    <t>Výsledek hospodaření je kladný z důvodu plánování oprav a vybavení organizace na letní měsíce - období hlavních prázdnin.</t>
  </si>
  <si>
    <t>Zpracovala: Markéta Čermáková</t>
  </si>
  <si>
    <t>Schválila: Mgr. Jitka Šaierová</t>
  </si>
  <si>
    <t>Zpracoval: Ing. Ilona Wozarová</t>
  </si>
  <si>
    <t>Schválil: Mgr. Helena Ondrejková</t>
  </si>
  <si>
    <t>Komentář: V ostatních nákladech (účet 516) je zachycena vnitropod. aktivace služeb v souvislosti se stravováním zaměstnanců.</t>
  </si>
  <si>
    <t>Zpracoval: I. Frýbertová, ekonomka školy</t>
  </si>
  <si>
    <t>Schválil: Mgr. Michal Škamrada, ředitel školy</t>
  </si>
  <si>
    <t>Příspěvková organizace:</t>
  </si>
  <si>
    <t xml:space="preserve"> </t>
  </si>
  <si>
    <t>Zpracoval: Menšíková J.</t>
  </si>
  <si>
    <t>Schválil: Mgr. Janošek M.</t>
  </si>
  <si>
    <t>Zpracoval: Ing. Markéta Hladká, dne 14.7.2025</t>
  </si>
  <si>
    <t xml:space="preserve">Schválil:  Mgr. Marcela Minaříková </t>
  </si>
  <si>
    <t>Schválil: Radek Pudelka</t>
  </si>
  <si>
    <t>4306 - Základní umělecká škola Břeclav, Křížkovského 642/4, příspěvková organizace</t>
  </si>
  <si>
    <t>4211 -  Základní škola Jana Noháče, Břeclav, Školní 16, příspěvková organizace</t>
  </si>
  <si>
    <t>4209 -  Základní škola Břeclav, Slovácká 40, příspěvková organizace</t>
  </si>
  <si>
    <t>4207 -  Základní škola Břeclav, Na Valtické 31 A, příspěvková organizace</t>
  </si>
  <si>
    <t xml:space="preserve"> 4206 -  Základní škola a Mateřská škola Břeclav, Kupkova 1, příspěvková organizace</t>
  </si>
  <si>
    <t>4205 - ZŠ a MŠ Břeclav, Kpt. Nálepky 7, příspěvková organizace</t>
  </si>
  <si>
    <t>108 -  Městské muzeum a galerie Břeclav, příspěvková organizace</t>
  </si>
  <si>
    <t>216 -  Městská knihovna Břeclav, příspěvková organizace</t>
  </si>
  <si>
    <t>226 - Tereza Břeclav, příspěvková organizace</t>
  </si>
  <si>
    <t>227 -  Domov seniorů Břeclav, příspěvková organizace</t>
  </si>
  <si>
    <t>310 -  Technické služby Břeclav, příspěvková organizace</t>
  </si>
  <si>
    <t>4002 -  Mateřská škola Břeclav, Břetislavova 6, příspěvková organizace</t>
  </si>
  <si>
    <t>4004 - Mateřská škola Břeclav, Hřbitovní 8, příspěvková organizace</t>
  </si>
  <si>
    <t xml:space="preserve"> 4005 -  Mateřská škola Břeclav, Na Valtické 727, příspěvková organizace</t>
  </si>
  <si>
    <t>4007 -  Mateřská škola Břeclav, U Splavu 2765, příspěvková organizace</t>
  </si>
  <si>
    <t>4010 -  Mateřská škola Břeclav, Okružní 7, příspěvková organizace</t>
  </si>
  <si>
    <t>4011 -  Mateřská škola Břeclav, Osvobození 1, příspěvková organizace</t>
  </si>
  <si>
    <t>4204 -  Základní škola Břeclav, Komenského 2,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</si>
</sst>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"/>
    <numFmt numFmtId="165" formatCode="0.0"/>
    <numFmt numFmtId="166" formatCode="#,##0.0;[Red]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2"/>
      <color indexed="22"/>
      <name val="Arial CE"/>
      <charset val="238"/>
    </font>
    <font>
      <b/>
      <sz val="14"/>
      <name val="Arial CE"/>
      <charset val="238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i/>
      <u/>
      <sz val="11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9" fillId="0" borderId="0"/>
    <xf numFmtId="9" fontId="3" fillId="0" borderId="0" applyFill="0" applyBorder="0" applyAlignment="0" applyProtection="0"/>
    <xf numFmtId="0" fontId="3" fillId="0" borderId="0"/>
  </cellStyleXfs>
  <cellXfs count="404">
    <xf numFmtId="0" fontId="0" fillId="0" borderId="0" xfId="0"/>
    <xf numFmtId="0" fontId="3" fillId="0" borderId="0" xfId="7"/>
    <xf numFmtId="3" fontId="3" fillId="0" borderId="0" xfId="7" applyNumberFormat="1"/>
    <xf numFmtId="0" fontId="3" fillId="0" borderId="0" xfId="7" applyAlignment="1">
      <alignment horizontal="center"/>
    </xf>
    <xf numFmtId="3" fontId="3" fillId="0" borderId="27" xfId="7" applyNumberFormat="1" applyBorder="1" applyAlignment="1">
      <alignment horizontal="right"/>
    </xf>
    <xf numFmtId="3" fontId="5" fillId="4" borderId="6" xfId="7" applyNumberFormat="1" applyFont="1" applyFill="1" applyBorder="1" applyAlignment="1">
      <alignment horizontal="right"/>
    </xf>
    <xf numFmtId="3" fontId="5" fillId="4" borderId="5" xfId="7" applyNumberFormat="1" applyFont="1" applyFill="1" applyBorder="1" applyAlignment="1">
      <alignment horizontal="right"/>
    </xf>
    <xf numFmtId="3" fontId="5" fillId="4" borderId="3" xfId="7" applyNumberFormat="1" applyFont="1" applyFill="1" applyBorder="1" applyAlignment="1">
      <alignment horizontal="right"/>
    </xf>
    <xf numFmtId="3" fontId="5" fillId="4" borderId="7" xfId="7" applyNumberFormat="1" applyFont="1" applyFill="1" applyBorder="1" applyAlignment="1">
      <alignment horizontal="right"/>
    </xf>
    <xf numFmtId="0" fontId="5" fillId="4" borderId="21" xfId="7" applyFont="1" applyFill="1" applyBorder="1" applyAlignment="1">
      <alignment horizontal="center"/>
    </xf>
    <xf numFmtId="0" fontId="5" fillId="4" borderId="2" xfId="7" applyFont="1" applyFill="1" applyBorder="1" applyAlignment="1">
      <alignment horizontal="center"/>
    </xf>
    <xf numFmtId="3" fontId="5" fillId="3" borderId="19" xfId="7" applyNumberFormat="1" applyFont="1" applyFill="1" applyBorder="1" applyAlignment="1">
      <alignment horizontal="center"/>
    </xf>
    <xf numFmtId="0" fontId="5" fillId="4" borderId="18" xfId="7" applyFont="1" applyFill="1" applyBorder="1" applyAlignment="1">
      <alignment horizontal="center"/>
    </xf>
    <xf numFmtId="0" fontId="5" fillId="4" borderId="1" xfId="7" applyFont="1" applyFill="1" applyBorder="1" applyAlignment="1">
      <alignment horizontal="center"/>
    </xf>
    <xf numFmtId="3" fontId="5" fillId="0" borderId="0" xfId="7" applyNumberFormat="1" applyFont="1"/>
    <xf numFmtId="0" fontId="12" fillId="0" borderId="0" xfId="7" applyFont="1" applyAlignment="1">
      <alignment horizontal="center"/>
    </xf>
    <xf numFmtId="0" fontId="6" fillId="0" borderId="0" xfId="1" applyFont="1" applyAlignment="1">
      <alignment horizontal="right"/>
    </xf>
    <xf numFmtId="0" fontId="3" fillId="2" borderId="0" xfId="0" applyFont="1" applyFill="1" applyAlignment="1" applyProtection="1">
      <alignment horizontal="right" wrapText="1"/>
      <protection locked="0"/>
    </xf>
    <xf numFmtId="0" fontId="4" fillId="0" borderId="0" xfId="7" applyFont="1"/>
    <xf numFmtId="0" fontId="4" fillId="0" borderId="0" xfId="7" applyFont="1" applyAlignment="1">
      <alignment horizontal="center"/>
    </xf>
    <xf numFmtId="3" fontId="4" fillId="0" borderId="0" xfId="7" applyNumberFormat="1" applyFont="1"/>
    <xf numFmtId="3" fontId="5" fillId="6" borderId="7" xfId="7" applyNumberFormat="1" applyFont="1" applyFill="1" applyBorder="1" applyAlignment="1">
      <alignment horizontal="right"/>
    </xf>
    <xf numFmtId="3" fontId="5" fillId="6" borderId="25" xfId="7" applyNumberFormat="1" applyFont="1" applyFill="1" applyBorder="1" applyAlignment="1" applyProtection="1">
      <alignment horizontal="right"/>
      <protection locked="0"/>
    </xf>
    <xf numFmtId="3" fontId="5" fillId="6" borderId="26" xfId="7" applyNumberFormat="1" applyFont="1" applyFill="1" applyBorder="1" applyAlignment="1">
      <alignment horizontal="right"/>
    </xf>
    <xf numFmtId="3" fontId="3" fillId="0" borderId="0" xfId="7" applyNumberFormat="1" applyAlignment="1">
      <alignment horizontal="right"/>
    </xf>
    <xf numFmtId="3" fontId="5" fillId="6" borderId="1" xfId="7" applyNumberFormat="1" applyFont="1" applyFill="1" applyBorder="1" applyAlignment="1">
      <alignment horizontal="center"/>
    </xf>
    <xf numFmtId="0" fontId="3" fillId="0" borderId="0" xfId="7" applyAlignment="1">
      <alignment horizontal="left" indent="1"/>
    </xf>
    <xf numFmtId="0" fontId="15" fillId="0" borderId="0" xfId="7" applyFont="1" applyAlignment="1">
      <alignment horizontal="left" indent="1"/>
    </xf>
    <xf numFmtId="0" fontId="10" fillId="0" borderId="0" xfId="7" applyFont="1" applyAlignment="1">
      <alignment horizontal="left" indent="1"/>
    </xf>
    <xf numFmtId="0" fontId="5" fillId="0" borderId="0" xfId="7" applyFont="1" applyAlignment="1">
      <alignment horizontal="left" indent="1"/>
    </xf>
    <xf numFmtId="0" fontId="13" fillId="0" borderId="0" xfId="7" applyFont="1" applyAlignment="1">
      <alignment horizontal="left" indent="1"/>
    </xf>
    <xf numFmtId="0" fontId="7" fillId="3" borderId="20" xfId="7" applyFont="1" applyFill="1" applyBorder="1" applyAlignment="1">
      <alignment horizontal="left" indent="1"/>
    </xf>
    <xf numFmtId="0" fontId="7" fillId="0" borderId="27" xfId="7" applyFont="1" applyBorder="1" applyAlignment="1">
      <alignment horizontal="left" indent="1"/>
    </xf>
    <xf numFmtId="0" fontId="7" fillId="0" borderId="9" xfId="7" applyFont="1" applyBorder="1" applyAlignment="1">
      <alignment horizontal="left" indent="1"/>
    </xf>
    <xf numFmtId="0" fontId="7" fillId="0" borderId="8" xfId="7" applyFont="1" applyBorder="1" applyAlignment="1">
      <alignment horizontal="left" indent="1"/>
    </xf>
    <xf numFmtId="0" fontId="7" fillId="0" borderId="13" xfId="7" applyFont="1" applyBorder="1" applyAlignment="1">
      <alignment horizontal="left" indent="1"/>
    </xf>
    <xf numFmtId="0" fontId="7" fillId="4" borderId="24" xfId="7" applyFont="1" applyFill="1" applyBorder="1" applyAlignment="1">
      <alignment horizontal="left" indent="1"/>
    </xf>
    <xf numFmtId="0" fontId="7" fillId="0" borderId="4" xfId="7" applyFont="1" applyBorder="1" applyAlignment="1">
      <alignment horizontal="left" indent="1"/>
    </xf>
    <xf numFmtId="0" fontId="16" fillId="0" borderId="0" xfId="7" applyFont="1" applyAlignment="1">
      <alignment horizontal="left" indent="1"/>
    </xf>
    <xf numFmtId="0" fontId="11" fillId="0" borderId="0" xfId="7" applyFont="1" applyAlignment="1">
      <alignment horizontal="left" indent="1"/>
    </xf>
    <xf numFmtId="0" fontId="8" fillId="0" borderId="0" xfId="7" applyFont="1" applyAlignment="1">
      <alignment horizontal="left" indent="1"/>
    </xf>
    <xf numFmtId="0" fontId="3" fillId="3" borderId="1" xfId="7" applyFill="1" applyBorder="1" applyAlignment="1">
      <alignment horizontal="center"/>
    </xf>
    <xf numFmtId="0" fontId="3" fillId="3" borderId="2" xfId="7" applyFill="1" applyBorder="1" applyAlignment="1">
      <alignment horizontal="center"/>
    </xf>
    <xf numFmtId="3" fontId="3" fillId="3" borderId="7" xfId="7" applyNumberFormat="1" applyFill="1" applyBorder="1" applyAlignment="1">
      <alignment horizontal="center"/>
    </xf>
    <xf numFmtId="3" fontId="3" fillId="3" borderId="19" xfId="7" applyNumberFormat="1" applyFill="1" applyBorder="1" applyAlignment="1">
      <alignment horizontal="center"/>
    </xf>
    <xf numFmtId="0" fontId="3" fillId="3" borderId="3" xfId="7" applyFill="1" applyBorder="1" applyAlignment="1">
      <alignment horizontal="center"/>
    </xf>
    <xf numFmtId="165" fontId="3" fillId="0" borderId="1" xfId="7" applyNumberFormat="1" applyBorder="1" applyAlignment="1">
      <alignment horizontal="center"/>
    </xf>
    <xf numFmtId="3" fontId="3" fillId="0" borderId="1" xfId="7" applyNumberFormat="1" applyBorder="1" applyAlignment="1" applyProtection="1">
      <alignment horizontal="right"/>
      <protection locked="0"/>
    </xf>
    <xf numFmtId="0" fontId="3" fillId="0" borderId="0" xfId="7" applyAlignment="1">
      <alignment horizontal="right"/>
    </xf>
    <xf numFmtId="165" fontId="3" fillId="0" borderId="29" xfId="7" applyNumberFormat="1" applyBorder="1" applyAlignment="1">
      <alignment horizontal="center"/>
    </xf>
    <xf numFmtId="3" fontId="3" fillId="0" borderId="5" xfId="7" applyNumberFormat="1" applyBorder="1" applyAlignment="1">
      <alignment horizontal="center"/>
    </xf>
    <xf numFmtId="3" fontId="3" fillId="0" borderId="3" xfId="7" applyNumberFormat="1" applyBorder="1" applyAlignment="1">
      <alignment horizontal="center"/>
    </xf>
    <xf numFmtId="3" fontId="5" fillId="6" borderId="24" xfId="7" applyNumberFormat="1" applyFont="1" applyFill="1" applyBorder="1" applyAlignment="1">
      <alignment horizontal="right"/>
    </xf>
    <xf numFmtId="3" fontId="3" fillId="6" borderId="7" xfId="7" applyNumberFormat="1" applyFill="1" applyBorder="1" applyAlignment="1" applyProtection="1">
      <alignment horizontal="right"/>
      <protection locked="0"/>
    </xf>
    <xf numFmtId="3" fontId="3" fillId="6" borderId="26" xfId="7" applyNumberFormat="1" applyFill="1" applyBorder="1" applyAlignment="1" applyProtection="1">
      <alignment horizontal="right"/>
      <protection locked="0"/>
    </xf>
    <xf numFmtId="3" fontId="3" fillId="0" borderId="28" xfId="7" applyNumberFormat="1" applyBorder="1" applyAlignment="1">
      <alignment horizontal="center"/>
    </xf>
    <xf numFmtId="3" fontId="3" fillId="0" borderId="29" xfId="7" applyNumberFormat="1" applyBorder="1" applyAlignment="1">
      <alignment horizontal="center"/>
    </xf>
    <xf numFmtId="3" fontId="9" fillId="0" borderId="4" xfId="7" applyNumberFormat="1" applyFont="1" applyBorder="1" applyAlignment="1">
      <alignment horizontal="center"/>
    </xf>
    <xf numFmtId="3" fontId="9" fillId="0" borderId="5" xfId="7" applyNumberFormat="1" applyFont="1" applyBorder="1" applyAlignment="1">
      <alignment horizontal="center"/>
    </xf>
    <xf numFmtId="3" fontId="9" fillId="0" borderId="29" xfId="7" applyNumberFormat="1" applyFont="1" applyBorder="1" applyAlignment="1">
      <alignment horizontal="center"/>
    </xf>
    <xf numFmtId="3" fontId="9" fillId="0" borderId="6" xfId="7" applyNumberFormat="1" applyFont="1" applyBorder="1" applyAlignment="1">
      <alignment horizontal="center"/>
    </xf>
    <xf numFmtId="3" fontId="5" fillId="4" borderId="29" xfId="7" applyNumberFormat="1" applyFont="1" applyFill="1" applyBorder="1" applyAlignment="1">
      <alignment horizontal="right"/>
    </xf>
    <xf numFmtId="3" fontId="5" fillId="4" borderId="7" xfId="7" applyNumberFormat="1" applyFont="1" applyFill="1" applyBorder="1" applyAlignment="1">
      <alignment horizontal="center"/>
    </xf>
    <xf numFmtId="3" fontId="5" fillId="4" borderId="24" xfId="7" applyNumberFormat="1" applyFont="1" applyFill="1" applyBorder="1" applyAlignment="1">
      <alignment horizontal="right"/>
    </xf>
    <xf numFmtId="3" fontId="5" fillId="4" borderId="25" xfId="7" applyNumberFormat="1" applyFont="1" applyFill="1" applyBorder="1" applyAlignment="1">
      <alignment horizontal="right"/>
    </xf>
    <xf numFmtId="3" fontId="5" fillId="0" borderId="3" xfId="7" applyNumberFormat="1" applyFont="1" applyBorder="1" applyAlignment="1">
      <alignment horizontal="center"/>
    </xf>
    <xf numFmtId="3" fontId="5" fillId="0" borderId="20" xfId="7" applyNumberFormat="1" applyFont="1" applyBorder="1" applyAlignment="1" applyProtection="1">
      <alignment horizontal="right"/>
      <protection locked="0"/>
    </xf>
    <xf numFmtId="3" fontId="3" fillId="0" borderId="3" xfId="7" applyNumberFormat="1" applyBorder="1" applyAlignment="1">
      <alignment horizontal="right"/>
    </xf>
    <xf numFmtId="0" fontId="7" fillId="4" borderId="16" xfId="7" applyFont="1" applyFill="1" applyBorder="1" applyAlignment="1">
      <alignment horizontal="left" indent="1"/>
    </xf>
    <xf numFmtId="3" fontId="5" fillId="4" borderId="11" xfId="7" applyNumberFormat="1" applyFont="1" applyFill="1" applyBorder="1" applyAlignment="1">
      <alignment horizontal="right"/>
    </xf>
    <xf numFmtId="0" fontId="7" fillId="4" borderId="20" xfId="7" applyFont="1" applyFill="1" applyBorder="1" applyAlignment="1">
      <alignment horizontal="left" indent="1"/>
    </xf>
    <xf numFmtId="3" fontId="5" fillId="4" borderId="2" xfId="7" applyNumberFormat="1" applyFont="1" applyFill="1" applyBorder="1" applyAlignment="1">
      <alignment horizontal="center"/>
    </xf>
    <xf numFmtId="0" fontId="4" fillId="3" borderId="17" xfId="7" applyFont="1" applyFill="1" applyBorder="1"/>
    <xf numFmtId="0" fontId="4" fillId="5" borderId="21" xfId="7" applyFont="1" applyFill="1" applyBorder="1" applyAlignment="1">
      <alignment horizontal="center"/>
    </xf>
    <xf numFmtId="3" fontId="3" fillId="6" borderId="0" xfId="7" applyNumberFormat="1" applyFill="1" applyAlignment="1" applyProtection="1">
      <alignment horizontal="right"/>
      <protection locked="0"/>
    </xf>
    <xf numFmtId="3" fontId="3" fillId="6" borderId="1" xfId="7" applyNumberFormat="1" applyFill="1" applyBorder="1" applyAlignment="1" applyProtection="1">
      <alignment horizontal="right"/>
      <protection locked="0"/>
    </xf>
    <xf numFmtId="3" fontId="3" fillId="6" borderId="23" xfId="7" applyNumberFormat="1" applyFill="1" applyBorder="1" applyAlignment="1" applyProtection="1">
      <alignment horizontal="right"/>
      <protection locked="0"/>
    </xf>
    <xf numFmtId="2" fontId="3" fillId="6" borderId="35" xfId="7" applyNumberFormat="1" applyFill="1" applyBorder="1" applyAlignment="1" applyProtection="1">
      <alignment horizontal="right"/>
      <protection locked="0"/>
    </xf>
    <xf numFmtId="2" fontId="3" fillId="6" borderId="29" xfId="7" applyNumberFormat="1" applyFill="1" applyBorder="1" applyAlignment="1" applyProtection="1">
      <alignment horizontal="right"/>
      <protection locked="0"/>
    </xf>
    <xf numFmtId="3" fontId="3" fillId="6" borderId="32" xfId="7" applyNumberFormat="1" applyFill="1" applyBorder="1" applyAlignment="1" applyProtection="1">
      <alignment horizontal="right"/>
      <protection locked="0"/>
    </xf>
    <xf numFmtId="3" fontId="3" fillId="6" borderId="5" xfId="7" applyNumberFormat="1" applyFill="1" applyBorder="1" applyAlignment="1" applyProtection="1">
      <alignment horizontal="right"/>
      <protection locked="0"/>
    </xf>
    <xf numFmtId="3" fontId="3" fillId="6" borderId="6" xfId="7" applyNumberFormat="1" applyFill="1" applyBorder="1" applyAlignment="1" applyProtection="1">
      <alignment horizontal="right"/>
      <protection locked="0"/>
    </xf>
    <xf numFmtId="3" fontId="3" fillId="6" borderId="15" xfId="7" applyNumberFormat="1" applyFill="1" applyBorder="1" applyAlignment="1" applyProtection="1">
      <alignment horizontal="right"/>
      <protection locked="0"/>
    </xf>
    <xf numFmtId="3" fontId="3" fillId="6" borderId="4" xfId="7" applyNumberFormat="1" applyFill="1" applyBorder="1" applyAlignment="1" applyProtection="1">
      <alignment horizontal="right"/>
      <protection locked="0"/>
    </xf>
    <xf numFmtId="3" fontId="3" fillId="6" borderId="33" xfId="7" applyNumberFormat="1" applyFill="1" applyBorder="1" applyAlignment="1" applyProtection="1">
      <alignment horizontal="right"/>
      <protection locked="0"/>
    </xf>
    <xf numFmtId="3" fontId="3" fillId="6" borderId="37" xfId="7" applyNumberFormat="1" applyFill="1" applyBorder="1" applyAlignment="1" applyProtection="1">
      <alignment horizontal="right"/>
      <protection locked="0"/>
    </xf>
    <xf numFmtId="3" fontId="3" fillId="6" borderId="28" xfId="7" applyNumberFormat="1" applyFill="1" applyBorder="1" applyAlignment="1" applyProtection="1">
      <alignment horizontal="right"/>
      <protection locked="0"/>
    </xf>
    <xf numFmtId="3" fontId="3" fillId="6" borderId="29" xfId="7" applyNumberFormat="1" applyFill="1" applyBorder="1" applyAlignment="1" applyProtection="1">
      <alignment horizontal="right"/>
      <protection locked="0"/>
    </xf>
    <xf numFmtId="3" fontId="3" fillId="6" borderId="35" xfId="7" applyNumberFormat="1" applyFill="1" applyBorder="1" applyAlignment="1" applyProtection="1">
      <alignment horizontal="right"/>
      <protection locked="0"/>
    </xf>
    <xf numFmtId="3" fontId="5" fillId="6" borderId="25" xfId="7" applyNumberFormat="1" applyFont="1" applyFill="1" applyBorder="1" applyAlignment="1">
      <alignment horizontal="right"/>
    </xf>
    <xf numFmtId="3" fontId="5" fillId="6" borderId="34" xfId="7" applyNumberFormat="1" applyFont="1" applyFill="1" applyBorder="1" applyAlignment="1">
      <alignment horizontal="right"/>
    </xf>
    <xf numFmtId="3" fontId="5" fillId="6" borderId="18" xfId="7" applyNumberFormat="1" applyFont="1" applyFill="1" applyBorder="1" applyAlignment="1">
      <alignment horizontal="right"/>
    </xf>
    <xf numFmtId="3" fontId="5" fillId="6" borderId="30" xfId="7" applyNumberFormat="1" applyFont="1" applyFill="1" applyBorder="1" applyAlignment="1">
      <alignment horizontal="right"/>
    </xf>
    <xf numFmtId="3" fontId="5" fillId="6" borderId="14" xfId="7" applyNumberFormat="1" applyFont="1" applyFill="1" applyBorder="1" applyAlignment="1">
      <alignment horizontal="right"/>
    </xf>
    <xf numFmtId="3" fontId="5" fillId="6" borderId="22" xfId="7" applyNumberFormat="1" applyFont="1" applyFill="1" applyBorder="1" applyAlignment="1">
      <alignment horizontal="right"/>
    </xf>
    <xf numFmtId="3" fontId="5" fillId="6" borderId="36" xfId="7" applyNumberFormat="1" applyFont="1" applyFill="1" applyBorder="1" applyAlignment="1">
      <alignment horizontal="right"/>
    </xf>
    <xf numFmtId="3" fontId="5" fillId="0" borderId="11" xfId="7" applyNumberFormat="1" applyFont="1" applyBorder="1" applyAlignment="1" applyProtection="1">
      <alignment horizontal="right"/>
      <protection locked="0"/>
    </xf>
    <xf numFmtId="3" fontId="5" fillId="0" borderId="13" xfId="7" applyNumberFormat="1" applyFont="1" applyBorder="1" applyAlignment="1" applyProtection="1">
      <alignment horizontal="right"/>
      <protection locked="0"/>
    </xf>
    <xf numFmtId="3" fontId="5" fillId="0" borderId="9" xfId="7" applyNumberFormat="1" applyFont="1" applyBorder="1" applyAlignment="1" applyProtection="1">
      <alignment horizontal="right"/>
      <protection locked="0"/>
    </xf>
    <xf numFmtId="3" fontId="9" fillId="0" borderId="8" xfId="7" applyNumberFormat="1" applyFont="1" applyBorder="1" applyAlignment="1" applyProtection="1">
      <alignment horizontal="right"/>
      <protection locked="0"/>
    </xf>
    <xf numFmtId="3" fontId="9" fillId="0" borderId="13" xfId="7" applyNumberFormat="1" applyFont="1" applyBorder="1" applyAlignment="1" applyProtection="1">
      <alignment horizontal="right"/>
      <protection locked="0"/>
    </xf>
    <xf numFmtId="3" fontId="9" fillId="0" borderId="31" xfId="7" applyNumberFormat="1" applyFont="1" applyBorder="1" applyAlignment="1" applyProtection="1">
      <alignment horizontal="right"/>
      <protection locked="0"/>
    </xf>
    <xf numFmtId="3" fontId="5" fillId="0" borderId="8" xfId="7" applyNumberFormat="1" applyFont="1" applyBorder="1" applyAlignment="1">
      <alignment horizontal="right"/>
    </xf>
    <xf numFmtId="2" fontId="5" fillId="0" borderId="9" xfId="7" applyNumberFormat="1" applyFont="1" applyBorder="1" applyAlignment="1">
      <alignment horizontal="right"/>
    </xf>
    <xf numFmtId="0" fontId="5" fillId="6" borderId="1" xfId="7" applyFont="1" applyFill="1" applyBorder="1" applyAlignment="1">
      <alignment horizontal="center"/>
    </xf>
    <xf numFmtId="0" fontId="5" fillId="6" borderId="18" xfId="7" applyFont="1" applyFill="1" applyBorder="1" applyAlignment="1">
      <alignment horizontal="center"/>
    </xf>
    <xf numFmtId="0" fontId="5" fillId="6" borderId="2" xfId="7" applyFont="1" applyFill="1" applyBorder="1" applyAlignment="1">
      <alignment horizontal="center"/>
    </xf>
    <xf numFmtId="0" fontId="5" fillId="6" borderId="21" xfId="7" applyFont="1" applyFill="1" applyBorder="1" applyAlignment="1">
      <alignment horizontal="center"/>
    </xf>
    <xf numFmtId="3" fontId="5" fillId="6" borderId="8" xfId="7" applyNumberFormat="1" applyFont="1" applyFill="1" applyBorder="1" applyAlignment="1">
      <alignment horizontal="right"/>
    </xf>
    <xf numFmtId="3" fontId="5" fillId="6" borderId="13" xfId="7" applyNumberFormat="1" applyFont="1" applyFill="1" applyBorder="1" applyAlignment="1">
      <alignment horizontal="right"/>
    </xf>
    <xf numFmtId="3" fontId="5" fillId="6" borderId="31" xfId="7" applyNumberFormat="1" applyFont="1" applyFill="1" applyBorder="1" applyAlignment="1">
      <alignment horizontal="right"/>
    </xf>
    <xf numFmtId="3" fontId="5" fillId="4" borderId="13" xfId="7" applyNumberFormat="1" applyFont="1" applyFill="1" applyBorder="1" applyAlignment="1">
      <alignment horizontal="right"/>
    </xf>
    <xf numFmtId="3" fontId="5" fillId="4" borderId="9" xfId="7" applyNumberFormat="1" applyFont="1" applyFill="1" applyBorder="1" applyAlignment="1">
      <alignment horizontal="right"/>
    </xf>
    <xf numFmtId="3" fontId="5" fillId="0" borderId="16" xfId="7" applyNumberFormat="1" applyFont="1" applyBorder="1" applyAlignment="1">
      <alignment horizontal="right"/>
    </xf>
    <xf numFmtId="165" fontId="5" fillId="4" borderId="27" xfId="7" applyNumberFormat="1" applyFont="1" applyFill="1" applyBorder="1" applyAlignment="1">
      <alignment horizontal="right"/>
    </xf>
    <xf numFmtId="165" fontId="5" fillId="6" borderId="9" xfId="7" applyNumberFormat="1" applyFont="1" applyFill="1" applyBorder="1" applyAlignment="1">
      <alignment horizontal="right"/>
    </xf>
    <xf numFmtId="3" fontId="5" fillId="4" borderId="27" xfId="7" applyNumberFormat="1" applyFont="1" applyFill="1" applyBorder="1" applyAlignment="1">
      <alignment horizontal="right"/>
    </xf>
    <xf numFmtId="3" fontId="5" fillId="4" borderId="31" xfId="7" applyNumberFormat="1" applyFont="1" applyFill="1" applyBorder="1" applyAlignment="1">
      <alignment horizontal="right"/>
    </xf>
    <xf numFmtId="3" fontId="5" fillId="4" borderId="1" xfId="7" applyNumberFormat="1" applyFont="1" applyFill="1" applyBorder="1" applyAlignment="1">
      <alignment horizontal="right"/>
    </xf>
    <xf numFmtId="166" fontId="5" fillId="4" borderId="28" xfId="7" applyNumberFormat="1" applyFont="1" applyFill="1" applyBorder="1" applyAlignment="1">
      <alignment horizontal="right"/>
    </xf>
    <xf numFmtId="166" fontId="5" fillId="4" borderId="5" xfId="7" applyNumberFormat="1" applyFont="1" applyFill="1" applyBorder="1" applyAlignment="1">
      <alignment horizontal="right"/>
    </xf>
    <xf numFmtId="166" fontId="5" fillId="4" borderId="29" xfId="7" applyNumberFormat="1" applyFont="1" applyFill="1" applyBorder="1" applyAlignment="1">
      <alignment horizontal="right"/>
    </xf>
    <xf numFmtId="166" fontId="5" fillId="4" borderId="3" xfId="7" applyNumberFormat="1" applyFont="1" applyFill="1" applyBorder="1" applyAlignment="1">
      <alignment horizontal="right"/>
    </xf>
    <xf numFmtId="166" fontId="5" fillId="0" borderId="28" xfId="7" applyNumberFormat="1" applyFont="1" applyBorder="1" applyAlignment="1">
      <alignment horizontal="right"/>
    </xf>
    <xf numFmtId="166" fontId="5" fillId="4" borderId="4" xfId="7" applyNumberFormat="1" applyFont="1" applyFill="1" applyBorder="1" applyAlignment="1">
      <alignment horizontal="right"/>
    </xf>
    <xf numFmtId="3" fontId="5" fillId="6" borderId="11" xfId="7" applyNumberFormat="1" applyFont="1" applyFill="1" applyBorder="1" applyAlignment="1" applyProtection="1">
      <alignment horizontal="right"/>
      <protection locked="0"/>
    </xf>
    <xf numFmtId="3" fontId="5" fillId="6" borderId="13" xfId="7" applyNumberFormat="1" applyFont="1" applyFill="1" applyBorder="1" applyAlignment="1" applyProtection="1">
      <alignment horizontal="right"/>
      <protection locked="0"/>
    </xf>
    <xf numFmtId="3" fontId="5" fillId="6" borderId="9" xfId="7" applyNumberFormat="1" applyFont="1" applyFill="1" applyBorder="1" applyAlignment="1" applyProtection="1">
      <alignment horizontal="right"/>
      <protection locked="0"/>
    </xf>
    <xf numFmtId="3" fontId="9" fillId="6" borderId="8" xfId="7" applyNumberFormat="1" applyFont="1" applyFill="1" applyBorder="1" applyAlignment="1" applyProtection="1">
      <alignment horizontal="right"/>
      <protection locked="0"/>
    </xf>
    <xf numFmtId="3" fontId="9" fillId="6" borderId="13" xfId="7" applyNumberFormat="1" applyFont="1" applyFill="1" applyBorder="1" applyAlignment="1" applyProtection="1">
      <alignment horizontal="right"/>
      <protection locked="0"/>
    </xf>
    <xf numFmtId="3" fontId="9" fillId="6" borderId="31" xfId="7" applyNumberFormat="1" applyFont="1" applyFill="1" applyBorder="1" applyAlignment="1" applyProtection="1">
      <alignment horizontal="right"/>
      <protection locked="0"/>
    </xf>
    <xf numFmtId="164" fontId="3" fillId="6" borderId="16" xfId="7" applyNumberFormat="1" applyFill="1" applyBorder="1" applyAlignment="1">
      <alignment horizontal="right"/>
    </xf>
    <xf numFmtId="2" fontId="3" fillId="6" borderId="9" xfId="7" applyNumberFormat="1" applyFill="1" applyBorder="1" applyAlignment="1">
      <alignment horizontal="right"/>
    </xf>
    <xf numFmtId="3" fontId="9" fillId="6" borderId="14" xfId="7" applyNumberFormat="1" applyFont="1" applyFill="1" applyBorder="1" applyAlignment="1">
      <alignment horizontal="right"/>
    </xf>
    <xf numFmtId="3" fontId="9" fillId="6" borderId="22" xfId="7" applyNumberFormat="1" applyFont="1" applyFill="1" applyBorder="1" applyAlignment="1">
      <alignment horizontal="right"/>
    </xf>
    <xf numFmtId="3" fontId="9" fillId="6" borderId="36" xfId="7" applyNumberFormat="1" applyFont="1" applyFill="1" applyBorder="1" applyAlignment="1">
      <alignment horizontal="right"/>
    </xf>
    <xf numFmtId="3" fontId="9" fillId="6" borderId="28" xfId="7" applyNumberFormat="1" applyFont="1" applyFill="1" applyBorder="1" applyAlignment="1">
      <alignment horizontal="right"/>
    </xf>
    <xf numFmtId="3" fontId="9" fillId="6" borderId="5" xfId="7" applyNumberFormat="1" applyFont="1" applyFill="1" applyBorder="1" applyAlignment="1">
      <alignment horizontal="right"/>
    </xf>
    <xf numFmtId="3" fontId="9" fillId="6" borderId="29" xfId="7" applyNumberFormat="1" applyFont="1" applyFill="1" applyBorder="1" applyAlignment="1">
      <alignment horizontal="right"/>
    </xf>
    <xf numFmtId="3" fontId="9" fillId="6" borderId="4" xfId="7" applyNumberFormat="1" applyFont="1" applyFill="1" applyBorder="1" applyAlignment="1">
      <alignment horizontal="right"/>
    </xf>
    <xf numFmtId="3" fontId="9" fillId="6" borderId="6" xfId="7" applyNumberFormat="1" applyFont="1" applyFill="1" applyBorder="1" applyAlignment="1">
      <alignment horizontal="right"/>
    </xf>
    <xf numFmtId="0" fontId="3" fillId="0" borderId="28" xfId="7" applyBorder="1" applyAlignment="1">
      <alignment horizontal="right"/>
    </xf>
    <xf numFmtId="3" fontId="3" fillId="0" borderId="28" xfId="7" applyNumberFormat="1" applyBorder="1" applyAlignment="1">
      <alignment horizontal="right"/>
    </xf>
    <xf numFmtId="3" fontId="3" fillId="0" borderId="5" xfId="7" applyNumberFormat="1" applyBorder="1" applyAlignment="1">
      <alignment horizontal="right"/>
    </xf>
    <xf numFmtId="3" fontId="3" fillId="0" borderId="29" xfId="7" applyNumberFormat="1" applyBorder="1" applyAlignment="1">
      <alignment horizontal="right"/>
    </xf>
    <xf numFmtId="3" fontId="4" fillId="6" borderId="7" xfId="7" applyNumberFormat="1" applyFont="1" applyFill="1" applyBorder="1" applyAlignment="1">
      <alignment horizontal="right"/>
    </xf>
    <xf numFmtId="3" fontId="3" fillId="0" borderId="4" xfId="7" applyNumberFormat="1" applyBorder="1" applyAlignment="1">
      <alignment horizontal="right"/>
    </xf>
    <xf numFmtId="3" fontId="3" fillId="0" borderId="6" xfId="7" applyNumberFormat="1" applyBorder="1" applyAlignment="1">
      <alignment horizontal="right"/>
    </xf>
    <xf numFmtId="3" fontId="5" fillId="6" borderId="10" xfId="7" applyNumberFormat="1" applyFont="1" applyFill="1" applyBorder="1" applyAlignment="1">
      <alignment horizontal="right"/>
    </xf>
    <xf numFmtId="3" fontId="5" fillId="6" borderId="28" xfId="7" applyNumberFormat="1" applyFont="1" applyFill="1" applyBorder="1" applyAlignment="1">
      <alignment horizontal="right"/>
    </xf>
    <xf numFmtId="3" fontId="5" fillId="6" borderId="5" xfId="7" applyNumberFormat="1" applyFont="1" applyFill="1" applyBorder="1" applyAlignment="1">
      <alignment horizontal="right"/>
    </xf>
    <xf numFmtId="3" fontId="5" fillId="6" borderId="29" xfId="7" applyNumberFormat="1" applyFont="1" applyFill="1" applyBorder="1" applyAlignment="1">
      <alignment horizontal="right"/>
    </xf>
    <xf numFmtId="3" fontId="5" fillId="6" borderId="12" xfId="7" applyNumberFormat="1" applyFont="1" applyFill="1" applyBorder="1" applyAlignment="1">
      <alignment horizontal="right"/>
    </xf>
    <xf numFmtId="3" fontId="5" fillId="6" borderId="4" xfId="7" applyNumberFormat="1" applyFont="1" applyFill="1" applyBorder="1" applyAlignment="1">
      <alignment horizontal="right"/>
    </xf>
    <xf numFmtId="3" fontId="5" fillId="6" borderId="6" xfId="7" applyNumberFormat="1" applyFont="1" applyFill="1" applyBorder="1" applyAlignment="1">
      <alignment horizontal="right"/>
    </xf>
    <xf numFmtId="3" fontId="3" fillId="6" borderId="6" xfId="7" applyNumberFormat="1" applyFill="1" applyBorder="1" applyAlignment="1">
      <alignment horizontal="right"/>
    </xf>
    <xf numFmtId="3" fontId="5" fillId="0" borderId="26" xfId="7" applyNumberFormat="1" applyFont="1" applyBorder="1" applyAlignment="1">
      <alignment horizontal="right"/>
    </xf>
    <xf numFmtId="3" fontId="5" fillId="4" borderId="26" xfId="7" applyNumberFormat="1" applyFont="1" applyFill="1" applyBorder="1" applyAlignment="1">
      <alignment horizontal="right"/>
    </xf>
    <xf numFmtId="3" fontId="5" fillId="6" borderId="1" xfId="7" applyNumberFormat="1" applyFont="1" applyFill="1" applyBorder="1" applyAlignment="1">
      <alignment horizontal="right"/>
    </xf>
    <xf numFmtId="2" fontId="5" fillId="6" borderId="29" xfId="7" applyNumberFormat="1" applyFont="1" applyFill="1" applyBorder="1" applyAlignment="1">
      <alignment horizontal="right"/>
    </xf>
    <xf numFmtId="3" fontId="9" fillId="6" borderId="3" xfId="7" applyNumberFormat="1" applyFont="1" applyFill="1" applyBorder="1" applyAlignment="1">
      <alignment horizontal="right"/>
    </xf>
    <xf numFmtId="3" fontId="5" fillId="6" borderId="20" xfId="7" applyNumberFormat="1" applyFont="1" applyFill="1" applyBorder="1" applyAlignment="1" applyProtection="1">
      <alignment horizontal="right"/>
      <protection locked="0"/>
    </xf>
    <xf numFmtId="3" fontId="9" fillId="6" borderId="27" xfId="7" applyNumberFormat="1" applyFont="1" applyFill="1" applyBorder="1" applyAlignment="1" applyProtection="1">
      <alignment horizontal="right"/>
      <protection locked="0"/>
    </xf>
    <xf numFmtId="3" fontId="9" fillId="6" borderId="11" xfId="7" applyNumberFormat="1" applyFont="1" applyFill="1" applyBorder="1" applyAlignment="1" applyProtection="1">
      <alignment horizontal="right"/>
      <protection locked="0"/>
    </xf>
    <xf numFmtId="3" fontId="3" fillId="6" borderId="10" xfId="7" applyNumberFormat="1" applyFill="1" applyBorder="1" applyAlignment="1" applyProtection="1">
      <alignment horizontal="right"/>
      <protection locked="0"/>
    </xf>
    <xf numFmtId="3" fontId="3" fillId="6" borderId="14" xfId="7" applyNumberFormat="1" applyFill="1" applyBorder="1" applyAlignment="1" applyProtection="1">
      <alignment horizontal="right"/>
      <protection locked="0"/>
    </xf>
    <xf numFmtId="3" fontId="3" fillId="6" borderId="30" xfId="7" applyNumberFormat="1" applyFill="1" applyBorder="1" applyAlignment="1" applyProtection="1">
      <alignment horizontal="right"/>
      <protection locked="0"/>
    </xf>
    <xf numFmtId="3" fontId="3" fillId="6" borderId="12" xfId="7" applyNumberFormat="1" applyFill="1" applyBorder="1" applyAlignment="1" applyProtection="1">
      <alignment horizontal="right"/>
      <protection locked="0"/>
    </xf>
    <xf numFmtId="3" fontId="3" fillId="6" borderId="36" xfId="7" applyNumberFormat="1" applyFill="1" applyBorder="1" applyAlignment="1" applyProtection="1">
      <alignment horizontal="right"/>
      <protection locked="0"/>
    </xf>
    <xf numFmtId="3" fontId="4" fillId="6" borderId="28" xfId="7" applyNumberFormat="1" applyFont="1" applyFill="1" applyBorder="1" applyAlignment="1" applyProtection="1">
      <alignment horizontal="right"/>
      <protection locked="0"/>
    </xf>
    <xf numFmtId="3" fontId="4" fillId="6" borderId="5" xfId="7" applyNumberFormat="1" applyFont="1" applyFill="1" applyBorder="1" applyAlignment="1" applyProtection="1">
      <alignment horizontal="right"/>
      <protection locked="0"/>
    </xf>
    <xf numFmtId="3" fontId="4" fillId="6" borderId="29" xfId="7" applyNumberFormat="1" applyFont="1" applyFill="1" applyBorder="1" applyAlignment="1" applyProtection="1">
      <alignment horizontal="right"/>
      <protection locked="0"/>
    </xf>
    <xf numFmtId="4" fontId="3" fillId="0" borderId="6" xfId="7" applyNumberFormat="1" applyBorder="1" applyAlignment="1">
      <alignment horizontal="right"/>
    </xf>
    <xf numFmtId="4" fontId="5" fillId="6" borderId="30" xfId="7" applyNumberFormat="1" applyFont="1" applyFill="1" applyBorder="1" applyAlignment="1">
      <alignment horizontal="right"/>
    </xf>
    <xf numFmtId="0" fontId="4" fillId="3" borderId="16" xfId="7" applyFont="1" applyFill="1" applyBorder="1" applyAlignment="1">
      <alignment horizontal="left" indent="1"/>
    </xf>
    <xf numFmtId="0" fontId="4" fillId="3" borderId="1" xfId="7" applyFont="1" applyFill="1" applyBorder="1" applyAlignment="1">
      <alignment horizontal="center"/>
    </xf>
    <xf numFmtId="0" fontId="4" fillId="3" borderId="2" xfId="7" applyFont="1" applyFill="1" applyBorder="1" applyAlignment="1">
      <alignment horizontal="center"/>
    </xf>
    <xf numFmtId="0" fontId="3" fillId="0" borderId="0" xfId="7" applyAlignment="1">
      <alignment horizontal="right"/>
    </xf>
    <xf numFmtId="0" fontId="3" fillId="0" borderId="0" xfId="7" applyAlignment="1">
      <alignment horizontal="right"/>
    </xf>
    <xf numFmtId="3" fontId="3" fillId="0" borderId="0" xfId="7" applyNumberFormat="1" applyFont="1"/>
    <xf numFmtId="0" fontId="10" fillId="0" borderId="0" xfId="7" applyFont="1" applyFill="1" applyAlignment="1">
      <alignment horizontal="left" indent="1"/>
    </xf>
    <xf numFmtId="0" fontId="3" fillId="0" borderId="0" xfId="7" applyBorder="1" applyAlignment="1">
      <alignment horizontal="center"/>
    </xf>
    <xf numFmtId="0" fontId="3" fillId="0" borderId="0" xfId="7" applyBorder="1"/>
    <xf numFmtId="0" fontId="12" fillId="0" borderId="0" xfId="7" applyFont="1" applyFill="1" applyBorder="1" applyAlignment="1">
      <alignment horizontal="center"/>
    </xf>
    <xf numFmtId="0" fontId="3" fillId="0" borderId="0" xfId="7" applyFont="1"/>
    <xf numFmtId="3" fontId="4" fillId="3" borderId="7" xfId="7" applyNumberFormat="1" applyFont="1" applyFill="1" applyBorder="1" applyAlignment="1">
      <alignment horizontal="center"/>
    </xf>
    <xf numFmtId="3" fontId="4" fillId="3" borderId="19" xfId="7" applyNumberFormat="1" applyFont="1" applyFill="1" applyBorder="1" applyAlignment="1">
      <alignment horizontal="center"/>
    </xf>
    <xf numFmtId="0" fontId="4" fillId="3" borderId="3" xfId="7" applyFont="1" applyFill="1" applyBorder="1" applyAlignment="1">
      <alignment horizontal="center"/>
    </xf>
    <xf numFmtId="165" fontId="4" fillId="0" borderId="1" xfId="7" applyNumberFormat="1" applyFont="1" applyFill="1" applyBorder="1" applyAlignment="1">
      <alignment horizontal="center"/>
    </xf>
    <xf numFmtId="164" fontId="4" fillId="6" borderId="16" xfId="7" applyNumberFormat="1" applyFont="1" applyFill="1" applyBorder="1" applyAlignment="1">
      <alignment horizontal="right"/>
    </xf>
    <xf numFmtId="3" fontId="5" fillId="0" borderId="8" xfId="7" applyNumberFormat="1" applyFont="1" applyFill="1" applyBorder="1" applyAlignment="1">
      <alignment horizontal="right"/>
    </xf>
    <xf numFmtId="3" fontId="4" fillId="6" borderId="0" xfId="7" applyNumberFormat="1" applyFont="1" applyFill="1" applyBorder="1" applyAlignment="1" applyProtection="1">
      <alignment horizontal="right"/>
      <protection locked="0"/>
    </xf>
    <xf numFmtId="3" fontId="4" fillId="6" borderId="1" xfId="7" applyNumberFormat="1" applyFont="1" applyFill="1" applyBorder="1" applyAlignment="1" applyProtection="1">
      <alignment horizontal="right"/>
      <protection locked="0"/>
    </xf>
    <xf numFmtId="3" fontId="4" fillId="6" borderId="23" xfId="7" applyNumberFormat="1" applyFont="1" applyFill="1" applyBorder="1" applyAlignment="1" applyProtection="1">
      <alignment horizontal="right"/>
      <protection locked="0"/>
    </xf>
    <xf numFmtId="0" fontId="3" fillId="0" borderId="0" xfId="7" applyFont="1" applyAlignment="1">
      <alignment horizontal="right"/>
    </xf>
    <xf numFmtId="0" fontId="4" fillId="0" borderId="28" xfId="7" applyFont="1" applyFill="1" applyBorder="1" applyAlignment="1">
      <alignment horizontal="right"/>
    </xf>
    <xf numFmtId="165" fontId="4" fillId="0" borderId="29" xfId="7" applyNumberFormat="1" applyFont="1" applyBorder="1" applyAlignment="1">
      <alignment horizontal="center"/>
    </xf>
    <xf numFmtId="2" fontId="4" fillId="6" borderId="9" xfId="7" applyNumberFormat="1" applyFont="1" applyFill="1" applyBorder="1" applyAlignment="1">
      <alignment horizontal="right"/>
    </xf>
    <xf numFmtId="2" fontId="5" fillId="6" borderId="9" xfId="7" applyNumberFormat="1" applyFont="1" applyFill="1" applyBorder="1" applyAlignment="1">
      <alignment horizontal="right"/>
    </xf>
    <xf numFmtId="2" fontId="5" fillId="0" borderId="9" xfId="7" applyNumberFormat="1" applyFont="1" applyFill="1" applyBorder="1" applyAlignment="1">
      <alignment horizontal="right"/>
    </xf>
    <xf numFmtId="2" fontId="4" fillId="6" borderId="35" xfId="7" applyNumberFormat="1" applyFont="1" applyFill="1" applyBorder="1" applyAlignment="1" applyProtection="1">
      <alignment horizontal="right"/>
      <protection locked="0"/>
    </xf>
    <xf numFmtId="2" fontId="4" fillId="6" borderId="29" xfId="7" applyNumberFormat="1" applyFont="1" applyFill="1" applyBorder="1" applyAlignment="1" applyProtection="1">
      <alignment horizontal="right"/>
      <protection locked="0"/>
    </xf>
    <xf numFmtId="4" fontId="4" fillId="0" borderId="6" xfId="7" applyNumberFormat="1" applyFont="1" applyFill="1" applyBorder="1" applyAlignment="1">
      <alignment horizontal="right"/>
    </xf>
    <xf numFmtId="3" fontId="3" fillId="0" borderId="5" xfId="7" applyNumberFormat="1" applyFont="1" applyBorder="1" applyAlignment="1">
      <alignment horizontal="center"/>
    </xf>
    <xf numFmtId="3" fontId="3" fillId="6" borderId="13" xfId="7" applyNumberFormat="1" applyFont="1" applyFill="1" applyBorder="1" applyAlignment="1">
      <alignment horizontal="right"/>
    </xf>
    <xf numFmtId="3" fontId="3" fillId="6" borderId="32" xfId="7" applyNumberFormat="1" applyFont="1" applyFill="1" applyBorder="1" applyAlignment="1" applyProtection="1">
      <alignment horizontal="right"/>
      <protection locked="0"/>
    </xf>
    <xf numFmtId="3" fontId="3" fillId="6" borderId="5" xfId="7" applyNumberFormat="1" applyFont="1" applyFill="1" applyBorder="1" applyAlignment="1" applyProtection="1">
      <alignment horizontal="right"/>
      <protection locked="0"/>
    </xf>
    <xf numFmtId="3" fontId="3" fillId="0" borderId="28" xfId="7" applyNumberFormat="1" applyFont="1" applyFill="1" applyBorder="1" applyAlignment="1">
      <alignment horizontal="right"/>
    </xf>
    <xf numFmtId="3" fontId="3" fillId="0" borderId="5" xfId="7" applyNumberFormat="1" applyFont="1" applyFill="1" applyBorder="1" applyAlignment="1">
      <alignment horizontal="right"/>
    </xf>
    <xf numFmtId="3" fontId="3" fillId="0" borderId="3" xfId="7" applyNumberFormat="1" applyFont="1" applyFill="1" applyBorder="1" applyAlignment="1">
      <alignment horizontal="center"/>
    </xf>
    <xf numFmtId="3" fontId="3" fillId="6" borderId="27" xfId="7" applyNumberFormat="1" applyFont="1" applyFill="1" applyBorder="1" applyAlignment="1">
      <alignment horizontal="right"/>
    </xf>
    <xf numFmtId="3" fontId="3" fillId="6" borderId="6" xfId="7" applyNumberFormat="1" applyFont="1" applyFill="1" applyBorder="1" applyAlignment="1" applyProtection="1">
      <alignment horizontal="right"/>
      <protection locked="0"/>
    </xf>
    <xf numFmtId="3" fontId="3" fillId="6" borderId="15" xfId="7" applyNumberFormat="1" applyFont="1" applyFill="1" applyBorder="1" applyAlignment="1" applyProtection="1">
      <alignment horizontal="right"/>
      <protection locked="0"/>
    </xf>
    <xf numFmtId="3" fontId="3" fillId="0" borderId="29" xfId="7" applyNumberFormat="1" applyFont="1" applyFill="1" applyBorder="1" applyAlignment="1">
      <alignment horizontal="right"/>
    </xf>
    <xf numFmtId="3" fontId="3" fillId="6" borderId="7" xfId="7" applyNumberFormat="1" applyFont="1" applyFill="1" applyBorder="1" applyAlignment="1" applyProtection="1">
      <alignment horizontal="right"/>
      <protection locked="0"/>
    </xf>
    <xf numFmtId="3" fontId="3" fillId="6" borderId="26" xfId="7" applyNumberFormat="1" applyFont="1" applyFill="1" applyBorder="1" applyAlignment="1" applyProtection="1">
      <alignment horizontal="right"/>
      <protection locked="0"/>
    </xf>
    <xf numFmtId="3" fontId="3" fillId="0" borderId="28" xfId="7" applyNumberFormat="1" applyFont="1" applyFill="1" applyBorder="1" applyAlignment="1">
      <alignment horizontal="center"/>
    </xf>
    <xf numFmtId="3" fontId="3" fillId="6" borderId="0" xfId="7" applyNumberFormat="1" applyFont="1" applyFill="1" applyBorder="1" applyAlignment="1">
      <alignment horizontal="right"/>
    </xf>
    <xf numFmtId="3" fontId="3" fillId="6" borderId="4" xfId="7" applyNumberFormat="1" applyFont="1" applyFill="1" applyBorder="1" applyAlignment="1" applyProtection="1">
      <alignment horizontal="right"/>
      <protection locked="0"/>
    </xf>
    <xf numFmtId="3" fontId="3" fillId="6" borderId="33" xfId="7" applyNumberFormat="1" applyFont="1" applyFill="1" applyBorder="1" applyAlignment="1" applyProtection="1">
      <alignment horizontal="right"/>
      <protection locked="0"/>
    </xf>
    <xf numFmtId="3" fontId="3" fillId="0" borderId="4" xfId="7" applyNumberFormat="1" applyFont="1" applyFill="1" applyBorder="1" applyAlignment="1">
      <alignment horizontal="right"/>
    </xf>
    <xf numFmtId="3" fontId="3" fillId="6" borderId="32" xfId="7" applyNumberFormat="1" applyFont="1" applyFill="1" applyBorder="1" applyAlignment="1">
      <alignment horizontal="right"/>
    </xf>
    <xf numFmtId="3" fontId="3" fillId="0" borderId="29" xfId="7" applyNumberFormat="1" applyFont="1" applyBorder="1" applyAlignment="1">
      <alignment horizontal="center"/>
    </xf>
    <xf numFmtId="3" fontId="3" fillId="0" borderId="6" xfId="7" applyNumberFormat="1" applyFont="1" applyFill="1" applyBorder="1" applyAlignment="1">
      <alignment horizontal="right"/>
    </xf>
    <xf numFmtId="3" fontId="9" fillId="0" borderId="4" xfId="7" applyNumberFormat="1" applyFont="1" applyFill="1" applyBorder="1" applyAlignment="1">
      <alignment horizontal="center"/>
    </xf>
    <xf numFmtId="3" fontId="3" fillId="6" borderId="11" xfId="7" applyNumberFormat="1" applyFont="1" applyFill="1" applyBorder="1" applyAlignment="1">
      <alignment horizontal="right"/>
    </xf>
    <xf numFmtId="3" fontId="5" fillId="0" borderId="11" xfId="7" applyNumberFormat="1" applyFont="1" applyFill="1" applyBorder="1" applyAlignment="1" applyProtection="1">
      <alignment horizontal="right"/>
      <protection locked="0"/>
    </xf>
    <xf numFmtId="3" fontId="5" fillId="6" borderId="28" xfId="7" applyNumberFormat="1" applyFont="1" applyFill="1" applyBorder="1" applyAlignment="1" applyProtection="1">
      <alignment horizontal="right"/>
      <protection locked="0"/>
    </xf>
    <xf numFmtId="3" fontId="4" fillId="6" borderId="37" xfId="7" applyNumberFormat="1" applyFont="1" applyFill="1" applyBorder="1" applyAlignment="1" applyProtection="1">
      <alignment horizontal="right"/>
      <protection locked="0"/>
    </xf>
    <xf numFmtId="3" fontId="9" fillId="0" borderId="5" xfId="7" applyNumberFormat="1" applyFont="1" applyFill="1" applyBorder="1" applyAlignment="1">
      <alignment horizontal="center"/>
    </xf>
    <xf numFmtId="3" fontId="5" fillId="0" borderId="13" xfId="7" applyNumberFormat="1" applyFont="1" applyFill="1" applyBorder="1" applyAlignment="1" applyProtection="1">
      <alignment horizontal="right"/>
      <protection locked="0"/>
    </xf>
    <xf numFmtId="3" fontId="5" fillId="6" borderId="5" xfId="7" applyNumberFormat="1" applyFont="1" applyFill="1" applyBorder="1" applyAlignment="1" applyProtection="1">
      <alignment horizontal="right"/>
      <protection locked="0"/>
    </xf>
    <xf numFmtId="3" fontId="4" fillId="6" borderId="32" xfId="7" applyNumberFormat="1" applyFont="1" applyFill="1" applyBorder="1" applyAlignment="1" applyProtection="1">
      <alignment horizontal="right"/>
      <protection locked="0"/>
    </xf>
    <xf numFmtId="3" fontId="9" fillId="0" borderId="29" xfId="7" applyNumberFormat="1" applyFont="1" applyFill="1" applyBorder="1" applyAlignment="1">
      <alignment horizontal="center"/>
    </xf>
    <xf numFmtId="3" fontId="3" fillId="6" borderId="20" xfId="7" applyNumberFormat="1" applyFont="1" applyFill="1" applyBorder="1" applyAlignment="1">
      <alignment horizontal="right"/>
    </xf>
    <xf numFmtId="3" fontId="5" fillId="0" borderId="9" xfId="7" applyNumberFormat="1" applyFont="1" applyFill="1" applyBorder="1" applyAlignment="1" applyProtection="1">
      <alignment horizontal="right"/>
      <protection locked="0"/>
    </xf>
    <xf numFmtId="3" fontId="5" fillId="6" borderId="2" xfId="7" applyNumberFormat="1" applyFont="1" applyFill="1" applyBorder="1" applyAlignment="1" applyProtection="1">
      <alignment horizontal="right"/>
      <protection locked="0"/>
    </xf>
    <xf numFmtId="3" fontId="4" fillId="6" borderId="19" xfId="7" applyNumberFormat="1" applyFont="1" applyFill="1" applyBorder="1" applyAlignment="1" applyProtection="1">
      <alignment horizontal="right"/>
      <protection locked="0"/>
    </xf>
    <xf numFmtId="3" fontId="4" fillId="6" borderId="35" xfId="7" applyNumberFormat="1" applyFont="1" applyFill="1" applyBorder="1" applyAlignment="1" applyProtection="1">
      <alignment horizontal="right"/>
      <protection locked="0"/>
    </xf>
    <xf numFmtId="3" fontId="9" fillId="0" borderId="8" xfId="7" applyNumberFormat="1" applyFont="1" applyFill="1" applyBorder="1" applyAlignment="1" applyProtection="1">
      <alignment horizontal="right"/>
      <protection locked="0"/>
    </xf>
    <xf numFmtId="3" fontId="9" fillId="6" borderId="4" xfId="7" applyNumberFormat="1" applyFont="1" applyFill="1" applyBorder="1" applyAlignment="1" applyProtection="1">
      <alignment horizontal="right"/>
      <protection locked="0"/>
    </xf>
    <xf numFmtId="3" fontId="9" fillId="0" borderId="13" xfId="7" applyNumberFormat="1" applyFont="1" applyFill="1" applyBorder="1" applyAlignment="1" applyProtection="1">
      <alignment horizontal="right"/>
      <protection locked="0"/>
    </xf>
    <xf numFmtId="3" fontId="9" fillId="6" borderId="5" xfId="7" applyNumberFormat="1" applyFont="1" applyFill="1" applyBorder="1" applyAlignment="1" applyProtection="1">
      <alignment horizontal="right"/>
      <protection locked="0"/>
    </xf>
    <xf numFmtId="3" fontId="9" fillId="0" borderId="6" xfId="7" applyNumberFormat="1" applyFont="1" applyFill="1" applyBorder="1" applyAlignment="1">
      <alignment horizontal="center"/>
    </xf>
    <xf numFmtId="3" fontId="9" fillId="0" borderId="31" xfId="7" applyNumberFormat="1" applyFont="1" applyFill="1" applyBorder="1" applyAlignment="1" applyProtection="1">
      <alignment horizontal="right"/>
      <protection locked="0"/>
    </xf>
    <xf numFmtId="3" fontId="9" fillId="6" borderId="3" xfId="7" applyNumberFormat="1" applyFont="1" applyFill="1" applyBorder="1" applyAlignment="1" applyProtection="1">
      <alignment horizontal="right"/>
      <protection locked="0"/>
    </xf>
    <xf numFmtId="3" fontId="5" fillId="6" borderId="24" xfId="7" applyNumberFormat="1" applyFont="1" applyFill="1" applyBorder="1" applyAlignment="1" applyProtection="1">
      <alignment horizontal="right"/>
    </xf>
    <xf numFmtId="3" fontId="5" fillId="4" borderId="24" xfId="7" applyNumberFormat="1" applyFont="1" applyFill="1" applyBorder="1" applyAlignment="1" applyProtection="1">
      <alignment horizontal="right"/>
    </xf>
    <xf numFmtId="3" fontId="3" fillId="6" borderId="8" xfId="7" applyNumberFormat="1" applyFont="1" applyFill="1" applyBorder="1" applyAlignment="1">
      <alignment horizontal="right"/>
    </xf>
    <xf numFmtId="3" fontId="9" fillId="6" borderId="28" xfId="7" applyNumberFormat="1" applyFont="1" applyFill="1" applyBorder="1" applyAlignment="1" applyProtection="1">
      <alignment horizontal="right"/>
      <protection locked="0"/>
    </xf>
    <xf numFmtId="0" fontId="7" fillId="0" borderId="27" xfId="7" applyFont="1" applyFill="1" applyBorder="1" applyAlignment="1">
      <alignment horizontal="left" indent="1"/>
    </xf>
    <xf numFmtId="3" fontId="5" fillId="0" borderId="3" xfId="7" applyNumberFormat="1" applyFont="1" applyFill="1" applyBorder="1" applyAlignment="1">
      <alignment horizontal="center"/>
    </xf>
    <xf numFmtId="3" fontId="3" fillId="0" borderId="27" xfId="7" applyNumberFormat="1" applyFont="1" applyFill="1" applyBorder="1" applyAlignment="1">
      <alignment horizontal="right"/>
    </xf>
    <xf numFmtId="3" fontId="5" fillId="0" borderId="20" xfId="7" applyNumberFormat="1" applyFont="1" applyFill="1" applyBorder="1" applyAlignment="1" applyProtection="1">
      <alignment horizontal="right"/>
      <protection locked="0"/>
    </xf>
    <xf numFmtId="3" fontId="3" fillId="0" borderId="3" xfId="7" applyNumberFormat="1" applyFont="1" applyFill="1" applyBorder="1" applyAlignment="1">
      <alignment horizontal="right"/>
    </xf>
    <xf numFmtId="3" fontId="3" fillId="0" borderId="0" xfId="7" applyNumberFormat="1" applyFont="1" applyFill="1" applyBorder="1" applyAlignment="1">
      <alignment horizontal="right"/>
    </xf>
    <xf numFmtId="3" fontId="3" fillId="0" borderId="1" xfId="7" applyNumberFormat="1" applyFont="1" applyFill="1" applyBorder="1" applyAlignment="1" applyProtection="1">
      <alignment horizontal="right"/>
      <protection locked="0"/>
    </xf>
    <xf numFmtId="3" fontId="5" fillId="0" borderId="16" xfId="7" applyNumberFormat="1" applyFont="1" applyFill="1" applyBorder="1" applyAlignment="1">
      <alignment horizontal="right"/>
    </xf>
    <xf numFmtId="166" fontId="5" fillId="0" borderId="28" xfId="7" applyNumberFormat="1" applyFont="1" applyFill="1" applyBorder="1" applyAlignment="1">
      <alignment horizontal="right"/>
    </xf>
    <xf numFmtId="0" fontId="3" fillId="0" borderId="0" xfId="7" applyFont="1" applyFill="1" applyAlignment="1">
      <alignment horizontal="right"/>
    </xf>
    <xf numFmtId="3" fontId="5" fillId="0" borderId="26" xfId="7" applyNumberFormat="1" applyFont="1" applyFill="1" applyBorder="1" applyAlignment="1">
      <alignment horizontal="right"/>
    </xf>
    <xf numFmtId="0" fontId="3" fillId="0" borderId="0" xfId="7" applyFill="1"/>
    <xf numFmtId="0" fontId="16" fillId="0" borderId="0" xfId="7" applyFont="1" applyFill="1" applyBorder="1" applyAlignment="1">
      <alignment horizontal="left" indent="1"/>
    </xf>
    <xf numFmtId="0" fontId="11" fillId="0" borderId="0" xfId="7" applyFont="1" applyFill="1" applyBorder="1" applyAlignment="1">
      <alignment horizontal="left" indent="1"/>
    </xf>
    <xf numFmtId="0" fontId="3" fillId="0" borderId="0" xfId="7" applyFont="1" applyAlignment="1">
      <alignment horizontal="center"/>
    </xf>
    <xf numFmtId="165" fontId="4" fillId="0" borderId="1" xfId="7" applyNumberFormat="1" applyFont="1" applyBorder="1" applyAlignment="1">
      <alignment horizontal="center"/>
    </xf>
    <xf numFmtId="3" fontId="4" fillId="6" borderId="0" xfId="7" applyNumberFormat="1" applyFont="1" applyFill="1" applyAlignment="1" applyProtection="1">
      <alignment horizontal="right"/>
      <protection locked="0"/>
    </xf>
    <xf numFmtId="0" fontId="4" fillId="0" borderId="28" xfId="7" applyFont="1" applyBorder="1" applyAlignment="1">
      <alignment horizontal="right"/>
    </xf>
    <xf numFmtId="4" fontId="4" fillId="0" borderId="6" xfId="7" applyNumberFormat="1" applyFont="1" applyBorder="1" applyAlignment="1">
      <alignment horizontal="right"/>
    </xf>
    <xf numFmtId="3" fontId="3" fillId="6" borderId="13" xfId="7" applyNumberFormat="1" applyFill="1" applyBorder="1" applyAlignment="1">
      <alignment horizontal="right"/>
    </xf>
    <xf numFmtId="3" fontId="3" fillId="6" borderId="27" xfId="7" applyNumberFormat="1" applyFill="1" applyBorder="1" applyAlignment="1">
      <alignment horizontal="right"/>
    </xf>
    <xf numFmtId="3" fontId="3" fillId="6" borderId="0" xfId="7" applyNumberFormat="1" applyFill="1" applyAlignment="1">
      <alignment horizontal="right"/>
    </xf>
    <xf numFmtId="3" fontId="3" fillId="6" borderId="32" xfId="7" applyNumberFormat="1" applyFill="1" applyBorder="1" applyAlignment="1">
      <alignment horizontal="right"/>
    </xf>
    <xf numFmtId="3" fontId="3" fillId="6" borderId="11" xfId="7" applyNumberFormat="1" applyFill="1" applyBorder="1" applyAlignment="1">
      <alignment horizontal="right"/>
    </xf>
    <xf numFmtId="3" fontId="3" fillId="6" borderId="20" xfId="7" applyNumberFormat="1" applyFill="1" applyBorder="1" applyAlignment="1">
      <alignment horizontal="right"/>
    </xf>
    <xf numFmtId="3" fontId="4" fillId="6" borderId="7" xfId="7" applyNumberFormat="1" applyFont="1" applyFill="1" applyBorder="1" applyAlignment="1" applyProtection="1">
      <alignment horizontal="right"/>
      <protection locked="0"/>
    </xf>
    <xf numFmtId="3" fontId="3" fillId="6" borderId="8" xfId="7" applyNumberFormat="1" applyFill="1" applyBorder="1" applyAlignment="1">
      <alignment horizontal="right"/>
    </xf>
    <xf numFmtId="3" fontId="5" fillId="6" borderId="19" xfId="7" applyNumberFormat="1" applyFont="1" applyFill="1" applyBorder="1" applyAlignment="1">
      <alignment horizontal="right"/>
    </xf>
    <xf numFmtId="3" fontId="5" fillId="0" borderId="1" xfId="7" applyNumberFormat="1" applyFont="1" applyFill="1" applyBorder="1" applyAlignment="1">
      <alignment horizontal="right"/>
    </xf>
    <xf numFmtId="2" fontId="5" fillId="0" borderId="29" xfId="7" applyNumberFormat="1" applyFont="1" applyFill="1" applyBorder="1" applyAlignment="1">
      <alignment horizontal="right"/>
    </xf>
    <xf numFmtId="3" fontId="4" fillId="6" borderId="10" xfId="7" applyNumberFormat="1" applyFont="1" applyFill="1" applyBorder="1" applyAlignment="1" applyProtection="1">
      <alignment horizontal="right"/>
      <protection locked="0"/>
    </xf>
    <xf numFmtId="3" fontId="4" fillId="6" borderId="14" xfId="7" applyNumberFormat="1" applyFont="1" applyFill="1" applyBorder="1" applyAlignment="1" applyProtection="1">
      <alignment horizontal="right"/>
      <protection locked="0"/>
    </xf>
    <xf numFmtId="3" fontId="4" fillId="6" borderId="30" xfId="7" applyNumberFormat="1" applyFont="1" applyFill="1" applyBorder="1" applyAlignment="1" applyProtection="1">
      <alignment horizontal="right"/>
      <protection locked="0"/>
    </xf>
    <xf numFmtId="3" fontId="3" fillId="6" borderId="12" xfId="7" applyNumberFormat="1" applyFont="1" applyFill="1" applyBorder="1" applyAlignment="1" applyProtection="1">
      <alignment horizontal="right"/>
      <protection locked="0"/>
    </xf>
    <xf numFmtId="3" fontId="3" fillId="6" borderId="14" xfId="7" applyNumberFormat="1" applyFont="1" applyFill="1" applyBorder="1" applyAlignment="1" applyProtection="1">
      <alignment horizontal="right"/>
      <protection locked="0"/>
    </xf>
    <xf numFmtId="3" fontId="3" fillId="6" borderId="36" xfId="7" applyNumberFormat="1" applyFont="1" applyFill="1" applyBorder="1" applyAlignment="1" applyProtection="1">
      <alignment horizontal="right"/>
      <protection locked="0"/>
    </xf>
    <xf numFmtId="3" fontId="3" fillId="6" borderId="29" xfId="7" applyNumberFormat="1" applyFont="1" applyFill="1" applyBorder="1" applyAlignment="1" applyProtection="1">
      <alignment horizontal="right"/>
      <protection locked="0"/>
    </xf>
    <xf numFmtId="3" fontId="3" fillId="0" borderId="28" xfId="7" applyNumberFormat="1" applyFill="1" applyBorder="1" applyAlignment="1">
      <alignment horizontal="right"/>
    </xf>
    <xf numFmtId="3" fontId="3" fillId="0" borderId="5" xfId="7" applyNumberFormat="1" applyFill="1" applyBorder="1" applyAlignment="1">
      <alignment horizontal="right"/>
    </xf>
    <xf numFmtId="3" fontId="3" fillId="0" borderId="29" xfId="7" applyNumberFormat="1" applyFill="1" applyBorder="1" applyAlignment="1">
      <alignment horizontal="right"/>
    </xf>
    <xf numFmtId="3" fontId="3" fillId="0" borderId="4" xfId="7" applyNumberFormat="1" applyFill="1" applyBorder="1" applyAlignment="1">
      <alignment horizontal="right"/>
    </xf>
    <xf numFmtId="3" fontId="3" fillId="0" borderId="6" xfId="7" applyNumberFormat="1" applyFill="1" applyBorder="1" applyAlignment="1">
      <alignment horizontal="right"/>
    </xf>
    <xf numFmtId="0" fontId="3" fillId="3" borderId="16" xfId="7" applyFont="1" applyFill="1" applyBorder="1" applyAlignment="1">
      <alignment horizontal="left" indent="1"/>
    </xf>
    <xf numFmtId="0" fontId="3" fillId="3" borderId="1" xfId="7" applyFont="1" applyFill="1" applyBorder="1" applyAlignment="1">
      <alignment horizontal="center"/>
    </xf>
    <xf numFmtId="0" fontId="3" fillId="3" borderId="2" xfId="7" applyFont="1" applyFill="1" applyBorder="1" applyAlignment="1">
      <alignment horizontal="center"/>
    </xf>
    <xf numFmtId="3" fontId="3" fillId="3" borderId="7" xfId="7" applyNumberFormat="1" applyFont="1" applyFill="1" applyBorder="1" applyAlignment="1">
      <alignment horizontal="center"/>
    </xf>
    <xf numFmtId="3" fontId="3" fillId="3" borderId="19" xfId="7" applyNumberFormat="1" applyFont="1" applyFill="1" applyBorder="1" applyAlignment="1">
      <alignment horizontal="center"/>
    </xf>
    <xf numFmtId="0" fontId="3" fillId="3" borderId="3" xfId="7" applyFont="1" applyFill="1" applyBorder="1" applyAlignment="1">
      <alignment horizontal="center"/>
    </xf>
    <xf numFmtId="165" fontId="3" fillId="0" borderId="1" xfId="7" applyNumberFormat="1" applyFont="1" applyFill="1" applyBorder="1" applyAlignment="1">
      <alignment horizontal="center"/>
    </xf>
    <xf numFmtId="164" fontId="3" fillId="0" borderId="16" xfId="7" applyNumberFormat="1" applyFont="1" applyFill="1" applyBorder="1" applyAlignment="1">
      <alignment horizontal="right"/>
    </xf>
    <xf numFmtId="3" fontId="3" fillId="6" borderId="0" xfId="7" applyNumberFormat="1" applyFont="1" applyFill="1" applyBorder="1" applyAlignment="1" applyProtection="1">
      <alignment horizontal="right"/>
      <protection locked="0"/>
    </xf>
    <xf numFmtId="3" fontId="3" fillId="6" borderId="1" xfId="7" applyNumberFormat="1" applyFont="1" applyFill="1" applyBorder="1" applyAlignment="1" applyProtection="1">
      <alignment horizontal="right"/>
      <protection locked="0"/>
    </xf>
    <xf numFmtId="3" fontId="3" fillId="6" borderId="23" xfId="7" applyNumberFormat="1" applyFont="1" applyFill="1" applyBorder="1" applyAlignment="1" applyProtection="1">
      <alignment horizontal="right"/>
      <protection locked="0"/>
    </xf>
    <xf numFmtId="0" fontId="3" fillId="6" borderId="28" xfId="7" applyFont="1" applyFill="1" applyBorder="1" applyAlignment="1">
      <alignment horizontal="right"/>
    </xf>
    <xf numFmtId="165" fontId="3" fillId="0" borderId="29" xfId="7" applyNumberFormat="1" applyFont="1" applyBorder="1" applyAlignment="1">
      <alignment horizontal="center"/>
    </xf>
    <xf numFmtId="2" fontId="3" fillId="0" borderId="9" xfId="7" applyNumberFormat="1" applyFont="1" applyFill="1" applyBorder="1" applyAlignment="1">
      <alignment horizontal="right"/>
    </xf>
    <xf numFmtId="2" fontId="3" fillId="6" borderId="35" xfId="7" applyNumberFormat="1" applyFont="1" applyFill="1" applyBorder="1" applyAlignment="1" applyProtection="1">
      <alignment horizontal="right"/>
      <protection locked="0"/>
    </xf>
    <xf numFmtId="2" fontId="3" fillId="6" borderId="29" xfId="7" applyNumberFormat="1" applyFont="1" applyFill="1" applyBorder="1" applyAlignment="1" applyProtection="1">
      <alignment horizontal="right"/>
      <protection locked="0"/>
    </xf>
    <xf numFmtId="0" fontId="3" fillId="6" borderId="6" xfId="7" applyFont="1" applyFill="1" applyBorder="1" applyAlignment="1">
      <alignment horizontal="right"/>
    </xf>
    <xf numFmtId="3" fontId="3" fillId="0" borderId="13" xfId="7" applyNumberFormat="1" applyFont="1" applyFill="1" applyBorder="1" applyAlignment="1">
      <alignment horizontal="right"/>
    </xf>
    <xf numFmtId="3" fontId="9" fillId="0" borderId="4" xfId="7" applyNumberFormat="1" applyFont="1" applyFill="1" applyBorder="1" applyAlignment="1">
      <alignment horizontal="right"/>
    </xf>
    <xf numFmtId="3" fontId="9" fillId="0" borderId="5" xfId="7" applyNumberFormat="1" applyFont="1" applyFill="1" applyBorder="1" applyAlignment="1">
      <alignment horizontal="right"/>
    </xf>
    <xf numFmtId="0" fontId="3" fillId="6" borderId="5" xfId="7" applyFont="1" applyFill="1" applyBorder="1" applyAlignment="1">
      <alignment horizontal="right"/>
    </xf>
    <xf numFmtId="3" fontId="9" fillId="0" borderId="3" xfId="7" applyNumberFormat="1" applyFont="1" applyFill="1" applyBorder="1" applyAlignment="1">
      <alignment horizontal="right"/>
    </xf>
    <xf numFmtId="0" fontId="3" fillId="6" borderId="29" xfId="7" applyFont="1" applyFill="1" applyBorder="1" applyAlignment="1">
      <alignment horizontal="right"/>
    </xf>
    <xf numFmtId="0" fontId="3" fillId="6" borderId="7" xfId="7" applyFont="1" applyFill="1" applyBorder="1" applyAlignment="1">
      <alignment horizontal="right"/>
    </xf>
    <xf numFmtId="0" fontId="3" fillId="6" borderId="4" xfId="7" applyFont="1" applyFill="1" applyBorder="1" applyAlignment="1">
      <alignment horizontal="right"/>
    </xf>
    <xf numFmtId="3" fontId="3" fillId="0" borderId="32" xfId="7" applyNumberFormat="1" applyFont="1" applyFill="1" applyBorder="1" applyAlignment="1">
      <alignment horizontal="right"/>
    </xf>
    <xf numFmtId="3" fontId="9" fillId="0" borderId="6" xfId="7" applyNumberFormat="1" applyFont="1" applyFill="1" applyBorder="1" applyAlignment="1">
      <alignment horizontal="right"/>
    </xf>
    <xf numFmtId="3" fontId="3" fillId="0" borderId="11" xfId="7" applyNumberFormat="1" applyFont="1" applyFill="1" applyBorder="1" applyAlignment="1">
      <alignment horizontal="right"/>
    </xf>
    <xf numFmtId="3" fontId="5" fillId="0" borderId="28" xfId="7" applyNumberFormat="1" applyFont="1" applyFill="1" applyBorder="1" applyAlignment="1" applyProtection="1">
      <alignment horizontal="right"/>
      <protection locked="0"/>
    </xf>
    <xf numFmtId="3" fontId="3" fillId="6" borderId="37" xfId="7" applyNumberFormat="1" applyFont="1" applyFill="1" applyBorder="1" applyAlignment="1" applyProtection="1">
      <alignment horizontal="right"/>
      <protection locked="0"/>
    </xf>
    <xf numFmtId="3" fontId="3" fillId="6" borderId="28" xfId="7" applyNumberFormat="1" applyFont="1" applyFill="1" applyBorder="1" applyAlignment="1" applyProtection="1">
      <alignment horizontal="right"/>
      <protection locked="0"/>
    </xf>
    <xf numFmtId="164" fontId="5" fillId="6" borderId="10" xfId="7" applyNumberFormat="1" applyFont="1" applyFill="1" applyBorder="1" applyAlignment="1">
      <alignment horizontal="right"/>
    </xf>
    <xf numFmtId="164" fontId="5" fillId="6" borderId="28" xfId="7" applyNumberFormat="1" applyFont="1" applyFill="1" applyBorder="1" applyAlignment="1">
      <alignment horizontal="right"/>
    </xf>
    <xf numFmtId="3" fontId="5" fillId="0" borderId="5" xfId="7" applyNumberFormat="1" applyFont="1" applyFill="1" applyBorder="1" applyAlignment="1" applyProtection="1">
      <alignment horizontal="right"/>
      <protection locked="0"/>
    </xf>
    <xf numFmtId="164" fontId="5" fillId="6" borderId="14" xfId="7" applyNumberFormat="1" applyFont="1" applyFill="1" applyBorder="1" applyAlignment="1">
      <alignment horizontal="right"/>
    </xf>
    <xf numFmtId="164" fontId="5" fillId="6" borderId="5" xfId="7" applyNumberFormat="1" applyFont="1" applyFill="1" applyBorder="1" applyAlignment="1">
      <alignment horizontal="right"/>
    </xf>
    <xf numFmtId="3" fontId="3" fillId="0" borderId="20" xfId="7" applyNumberFormat="1" applyFont="1" applyFill="1" applyBorder="1" applyAlignment="1">
      <alignment horizontal="right"/>
    </xf>
    <xf numFmtId="3" fontId="5" fillId="0" borderId="2" xfId="7" applyNumberFormat="1" applyFont="1" applyFill="1" applyBorder="1" applyAlignment="1" applyProtection="1">
      <alignment horizontal="right"/>
      <protection locked="0"/>
    </xf>
    <xf numFmtId="3" fontId="3" fillId="6" borderId="19" xfId="7" applyNumberFormat="1" applyFont="1" applyFill="1" applyBorder="1" applyAlignment="1" applyProtection="1">
      <alignment horizontal="right"/>
      <protection locked="0"/>
    </xf>
    <xf numFmtId="3" fontId="3" fillId="6" borderId="35" xfId="7" applyNumberFormat="1" applyFont="1" applyFill="1" applyBorder="1" applyAlignment="1" applyProtection="1">
      <alignment horizontal="right"/>
      <protection locked="0"/>
    </xf>
    <xf numFmtId="164" fontId="5" fillId="6" borderId="30" xfId="7" applyNumberFormat="1" applyFont="1" applyFill="1" applyBorder="1" applyAlignment="1">
      <alignment horizontal="right"/>
    </xf>
    <xf numFmtId="164" fontId="5" fillId="6" borderId="29" xfId="7" applyNumberFormat="1" applyFont="1" applyFill="1" applyBorder="1" applyAlignment="1">
      <alignment horizontal="right"/>
    </xf>
    <xf numFmtId="3" fontId="9" fillId="0" borderId="4" xfId="7" applyNumberFormat="1" applyFont="1" applyFill="1" applyBorder="1" applyAlignment="1" applyProtection="1">
      <alignment horizontal="right"/>
      <protection locked="0"/>
    </xf>
    <xf numFmtId="164" fontId="5" fillId="6" borderId="12" xfId="7" applyNumberFormat="1" applyFont="1" applyFill="1" applyBorder="1" applyAlignment="1">
      <alignment horizontal="right"/>
    </xf>
    <xf numFmtId="164" fontId="5" fillId="6" borderId="4" xfId="7" applyNumberFormat="1" applyFont="1" applyFill="1" applyBorder="1" applyAlignment="1">
      <alignment horizontal="right"/>
    </xf>
    <xf numFmtId="3" fontId="9" fillId="0" borderId="5" xfId="7" applyNumberFormat="1" applyFont="1" applyFill="1" applyBorder="1" applyAlignment="1" applyProtection="1">
      <alignment horizontal="right"/>
      <protection locked="0"/>
    </xf>
    <xf numFmtId="3" fontId="3" fillId="7" borderId="27" xfId="7" applyNumberFormat="1" applyFont="1" applyFill="1" applyBorder="1" applyAlignment="1">
      <alignment horizontal="right"/>
    </xf>
    <xf numFmtId="3" fontId="9" fillId="0" borderId="3" xfId="7" applyNumberFormat="1" applyFont="1" applyFill="1" applyBorder="1" applyAlignment="1" applyProtection="1">
      <alignment horizontal="right"/>
      <protection locked="0"/>
    </xf>
    <xf numFmtId="164" fontId="5" fillId="6" borderId="36" xfId="7" applyNumberFormat="1" applyFont="1" applyFill="1" applyBorder="1" applyAlignment="1">
      <alignment horizontal="right"/>
    </xf>
    <xf numFmtId="164" fontId="5" fillId="6" borderId="6" xfId="7" applyNumberFormat="1" applyFont="1" applyFill="1" applyBorder="1" applyAlignment="1">
      <alignment horizontal="right"/>
    </xf>
    <xf numFmtId="164" fontId="5" fillId="6" borderId="7" xfId="7" applyNumberFormat="1" applyFont="1" applyFill="1" applyBorder="1" applyAlignment="1">
      <alignment horizontal="right"/>
    </xf>
    <xf numFmtId="164" fontId="5" fillId="6" borderId="26" xfId="7" applyNumberFormat="1" applyFont="1" applyFill="1" applyBorder="1" applyAlignment="1">
      <alignment horizontal="right"/>
    </xf>
    <xf numFmtId="3" fontId="3" fillId="0" borderId="8" xfId="7" applyNumberFormat="1" applyFont="1" applyFill="1" applyBorder="1" applyAlignment="1">
      <alignment horizontal="right"/>
    </xf>
    <xf numFmtId="3" fontId="9" fillId="0" borderId="28" xfId="7" applyNumberFormat="1" applyFont="1" applyFill="1" applyBorder="1" applyAlignment="1" applyProtection="1">
      <alignment horizontal="right"/>
      <protection locked="0"/>
    </xf>
    <xf numFmtId="0" fontId="3" fillId="0" borderId="3" xfId="7" applyFont="1" applyFill="1" applyBorder="1" applyAlignment="1">
      <alignment horizontal="right"/>
    </xf>
    <xf numFmtId="164" fontId="5" fillId="0" borderId="26" xfId="7" applyNumberFormat="1" applyFont="1" applyFill="1" applyBorder="1" applyAlignment="1">
      <alignment horizontal="right"/>
    </xf>
    <xf numFmtId="164" fontId="5" fillId="4" borderId="7" xfId="7" applyNumberFormat="1" applyFont="1" applyFill="1" applyBorder="1" applyAlignment="1">
      <alignment horizontal="right"/>
    </xf>
    <xf numFmtId="164" fontId="5" fillId="4" borderId="26" xfId="7" applyNumberFormat="1" applyFont="1" applyFill="1" applyBorder="1" applyAlignment="1">
      <alignment horizontal="right"/>
    </xf>
    <xf numFmtId="3" fontId="5" fillId="0" borderId="1" xfId="7" applyNumberFormat="1" applyFont="1" applyBorder="1" applyAlignment="1">
      <alignment horizontal="right"/>
    </xf>
    <xf numFmtId="4" fontId="5" fillId="0" borderId="29" xfId="7" applyNumberFormat="1" applyFont="1" applyBorder="1" applyAlignment="1">
      <alignment horizontal="right"/>
    </xf>
    <xf numFmtId="4" fontId="4" fillId="6" borderId="35" xfId="7" applyNumberFormat="1" applyFont="1" applyFill="1" applyBorder="1" applyAlignment="1" applyProtection="1">
      <alignment horizontal="right"/>
      <protection locked="0"/>
    </xf>
    <xf numFmtId="4" fontId="4" fillId="6" borderId="29" xfId="7" applyNumberFormat="1" applyFont="1" applyFill="1" applyBorder="1" applyAlignment="1" applyProtection="1">
      <alignment horizontal="right"/>
      <protection locked="0"/>
    </xf>
    <xf numFmtId="3" fontId="9" fillId="0" borderId="4" xfId="7" applyNumberFormat="1" applyFont="1" applyBorder="1" applyAlignment="1">
      <alignment horizontal="right"/>
    </xf>
    <xf numFmtId="0" fontId="19" fillId="0" borderId="0" xfId="7" applyFont="1" applyAlignment="1">
      <alignment horizontal="left" indent="1"/>
    </xf>
    <xf numFmtId="0" fontId="7" fillId="3" borderId="16" xfId="7" applyFont="1" applyFill="1" applyBorder="1" applyAlignment="1">
      <alignment horizontal="left" indent="1"/>
    </xf>
    <xf numFmtId="165" fontId="4" fillId="0" borderId="3" xfId="7" applyNumberFormat="1" applyFont="1" applyBorder="1" applyAlignment="1">
      <alignment horizontal="center"/>
    </xf>
    <xf numFmtId="3" fontId="5" fillId="6" borderId="18" xfId="7" applyNumberFormat="1" applyFont="1" applyFill="1" applyBorder="1" applyAlignment="1">
      <alignment horizontal="right" vertical="center"/>
    </xf>
    <xf numFmtId="4" fontId="5" fillId="6" borderId="30" xfId="7" applyNumberFormat="1" applyFont="1" applyFill="1" applyBorder="1" applyAlignment="1">
      <alignment horizontal="right" vertical="center"/>
    </xf>
    <xf numFmtId="3" fontId="9" fillId="6" borderId="14" xfId="7" applyNumberFormat="1" applyFont="1" applyFill="1" applyBorder="1" applyAlignment="1">
      <alignment horizontal="right" vertical="center"/>
    </xf>
    <xf numFmtId="0" fontId="3" fillId="0" borderId="5" xfId="7" applyBorder="1" applyAlignment="1">
      <alignment horizontal="right"/>
    </xf>
    <xf numFmtId="3" fontId="9" fillId="6" borderId="22" xfId="7" applyNumberFormat="1" applyFont="1" applyFill="1" applyBorder="1" applyAlignment="1">
      <alignment horizontal="right" vertical="center"/>
    </xf>
    <xf numFmtId="0" fontId="3" fillId="0" borderId="29" xfId="7" applyBorder="1" applyAlignment="1">
      <alignment horizontal="right"/>
    </xf>
    <xf numFmtId="3" fontId="5" fillId="6" borderId="7" xfId="7" applyNumberFormat="1" applyFont="1" applyFill="1" applyBorder="1" applyAlignment="1">
      <alignment horizontal="right" vertical="center"/>
    </xf>
    <xf numFmtId="0" fontId="4" fillId="6" borderId="7" xfId="7" applyFont="1" applyFill="1" applyBorder="1" applyAlignment="1">
      <alignment horizontal="right"/>
    </xf>
    <xf numFmtId="0" fontId="3" fillId="0" borderId="4" xfId="7" applyBorder="1" applyAlignment="1">
      <alignment horizontal="right"/>
    </xf>
    <xf numFmtId="3" fontId="9" fillId="6" borderId="36" xfId="7" applyNumberFormat="1" applyFont="1" applyFill="1" applyBorder="1" applyAlignment="1">
      <alignment horizontal="right" vertical="center"/>
    </xf>
    <xf numFmtId="0" fontId="3" fillId="0" borderId="6" xfId="7" applyBorder="1" applyAlignment="1">
      <alignment horizontal="right"/>
    </xf>
    <xf numFmtId="3" fontId="1" fillId="6" borderId="28" xfId="7" applyNumberFormat="1" applyFont="1" applyFill="1" applyBorder="1" applyAlignment="1">
      <alignment horizontal="right" vertical="center"/>
    </xf>
    <xf numFmtId="3" fontId="1" fillId="6" borderId="5" xfId="7" applyNumberFormat="1" applyFont="1" applyFill="1" applyBorder="1" applyAlignment="1">
      <alignment horizontal="right" vertical="center"/>
    </xf>
    <xf numFmtId="3" fontId="1" fillId="6" borderId="29" xfId="7" applyNumberFormat="1" applyFont="1" applyFill="1" applyBorder="1" applyAlignment="1">
      <alignment horizontal="right" vertical="center"/>
    </xf>
    <xf numFmtId="3" fontId="9" fillId="6" borderId="4" xfId="7" applyNumberFormat="1" applyFont="1" applyFill="1" applyBorder="1" applyAlignment="1">
      <alignment horizontal="right" vertical="center"/>
    </xf>
    <xf numFmtId="3" fontId="9" fillId="6" borderId="5" xfId="7" applyNumberFormat="1" applyFont="1" applyFill="1" applyBorder="1" applyAlignment="1">
      <alignment horizontal="right" vertical="center"/>
    </xf>
    <xf numFmtId="3" fontId="9" fillId="6" borderId="6" xfId="7" applyNumberFormat="1" applyFont="1" applyFill="1" applyBorder="1" applyAlignment="1">
      <alignment horizontal="right" vertical="center"/>
    </xf>
    <xf numFmtId="0" fontId="3" fillId="0" borderId="3" xfId="7" applyBorder="1" applyAlignment="1">
      <alignment horizontal="right"/>
    </xf>
    <xf numFmtId="164" fontId="5" fillId="0" borderId="26" xfId="7" applyNumberFormat="1" applyFont="1" applyBorder="1" applyAlignment="1">
      <alignment horizontal="right"/>
    </xf>
    <xf numFmtId="3" fontId="20" fillId="6" borderId="18" xfId="7" applyNumberFormat="1" applyFont="1" applyFill="1" applyBorder="1" applyAlignment="1">
      <alignment horizontal="right"/>
    </xf>
    <xf numFmtId="3" fontId="9" fillId="6" borderId="18" xfId="7" applyNumberFormat="1" applyFont="1" applyFill="1" applyBorder="1" applyAlignment="1">
      <alignment horizontal="right"/>
    </xf>
    <xf numFmtId="4" fontId="20" fillId="6" borderId="30" xfId="7" applyNumberFormat="1" applyFont="1" applyFill="1" applyBorder="1" applyAlignment="1">
      <alignment horizontal="right"/>
    </xf>
    <xf numFmtId="4" fontId="9" fillId="6" borderId="30" xfId="7" applyNumberFormat="1" applyFont="1" applyFill="1" applyBorder="1" applyAlignment="1">
      <alignment horizontal="right"/>
    </xf>
    <xf numFmtId="0" fontId="4" fillId="0" borderId="0" xfId="7" applyFont="1" applyAlignment="1">
      <alignment horizontal="right"/>
    </xf>
    <xf numFmtId="4" fontId="5" fillId="6" borderId="29" xfId="7" applyNumberFormat="1" applyFont="1" applyFill="1" applyBorder="1" applyAlignment="1">
      <alignment horizontal="right"/>
    </xf>
    <xf numFmtId="3" fontId="3" fillId="6" borderId="10" xfId="7" applyNumberFormat="1" applyFont="1" applyFill="1" applyBorder="1" applyAlignment="1" applyProtection="1">
      <alignment horizontal="right"/>
      <protection locked="0"/>
    </xf>
    <xf numFmtId="3" fontId="3" fillId="6" borderId="30" xfId="7" applyNumberFormat="1" applyFont="1" applyFill="1" applyBorder="1" applyAlignment="1" applyProtection="1">
      <alignment horizontal="right"/>
      <protection locked="0"/>
    </xf>
    <xf numFmtId="0" fontId="13" fillId="0" borderId="0" xfId="7" applyFont="1" applyAlignment="1">
      <alignment horizontal="left" wrapText="1" indent="1"/>
    </xf>
    <xf numFmtId="0" fontId="21" fillId="0" borderId="0" xfId="7" applyFont="1" applyAlignment="1">
      <alignment horizontal="center"/>
    </xf>
    <xf numFmtId="3" fontId="3" fillId="6" borderId="9" xfId="7" applyNumberFormat="1" applyFill="1" applyBorder="1" applyAlignment="1">
      <alignment horizontal="right"/>
    </xf>
    <xf numFmtId="3" fontId="5" fillId="6" borderId="29" xfId="7" applyNumberFormat="1" applyFont="1" applyFill="1" applyBorder="1" applyAlignment="1" applyProtection="1">
      <alignment horizontal="right"/>
      <protection locked="0"/>
    </xf>
    <xf numFmtId="3" fontId="5" fillId="4" borderId="8" xfId="7" applyNumberFormat="1" applyFont="1" applyFill="1" applyBorder="1" applyAlignment="1">
      <alignment horizontal="right"/>
    </xf>
    <xf numFmtId="0" fontId="14" fillId="0" borderId="0" xfId="7" applyFont="1" applyAlignment="1">
      <alignment horizontal="right"/>
    </xf>
    <xf numFmtId="0" fontId="3" fillId="0" borderId="0" xfId="7" applyAlignment="1">
      <alignment horizontal="right"/>
    </xf>
    <xf numFmtId="3" fontId="5" fillId="3" borderId="24" xfId="7" applyNumberFormat="1" applyFont="1" applyFill="1" applyBorder="1" applyAlignment="1">
      <alignment horizontal="center"/>
    </xf>
    <xf numFmtId="0" fontId="3" fillId="0" borderId="25" xfId="7" applyBorder="1"/>
    <xf numFmtId="0" fontId="3" fillId="0" borderId="26" xfId="7" applyBorder="1"/>
    <xf numFmtId="0" fontId="18" fillId="5" borderId="24" xfId="7" applyFont="1" applyFill="1" applyBorder="1" applyAlignment="1">
      <alignment horizontal="left" vertical="center" indent="1"/>
    </xf>
    <xf numFmtId="0" fontId="17" fillId="5" borderId="25" xfId="0" applyFont="1" applyFill="1" applyBorder="1" applyAlignment="1">
      <alignment horizontal="left" vertical="center" indent="1"/>
    </xf>
    <xf numFmtId="0" fontId="17" fillId="5" borderId="26" xfId="0" applyFont="1" applyFill="1" applyBorder="1" applyAlignment="1">
      <alignment horizontal="left" vertical="center" indent="1"/>
    </xf>
    <xf numFmtId="0" fontId="4" fillId="0" borderId="25" xfId="7" applyFont="1" applyBorder="1" applyAlignment="1"/>
    <xf numFmtId="0" fontId="4" fillId="0" borderId="26" xfId="7" applyFont="1" applyBorder="1" applyAlignment="1"/>
    <xf numFmtId="0" fontId="4" fillId="0" borderId="25" xfId="7" applyFont="1" applyBorder="1"/>
    <xf numFmtId="0" fontId="4" fillId="0" borderId="26" xfId="7" applyFont="1" applyBorder="1"/>
    <xf numFmtId="0" fontId="3" fillId="0" borderId="25" xfId="7" applyFont="1" applyBorder="1" applyAlignment="1"/>
    <xf numFmtId="0" fontId="3" fillId="0" borderId="26" xfId="7" applyFont="1" applyBorder="1" applyAlignment="1"/>
  </cellXfs>
  <cellStyles count="8">
    <cellStyle name="Čárka 2" xfId="3"/>
    <cellStyle name="Normální" xfId="0" builtinId="0"/>
    <cellStyle name="Normální 2" xfId="1"/>
    <cellStyle name="Normální 2 2" xfId="2"/>
    <cellStyle name="Normální 3" xfId="4"/>
    <cellStyle name="Normální 4" xfId="5"/>
    <cellStyle name="Normální 5" xfId="7"/>
    <cellStyle name="Procenta 2" xfId="6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Normal="100"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126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393"/>
      <c r="H9" s="393"/>
      <c r="I9" s="394"/>
      <c r="J9" s="13" t="s">
        <v>69</v>
      </c>
      <c r="K9" s="12" t="s">
        <v>55</v>
      </c>
      <c r="M9" s="41" t="s">
        <v>53</v>
      </c>
      <c r="N9" s="41" t="s">
        <v>54</v>
      </c>
      <c r="O9" s="41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43" t="s">
        <v>50</v>
      </c>
      <c r="H10" s="43" t="s">
        <v>49</v>
      </c>
      <c r="I10" s="44" t="s">
        <v>48</v>
      </c>
      <c r="J10" s="10" t="s">
        <v>8</v>
      </c>
      <c r="K10" s="9" t="s">
        <v>47</v>
      </c>
      <c r="M10" s="45" t="s">
        <v>64</v>
      </c>
      <c r="N10" s="42" t="s">
        <v>65</v>
      </c>
      <c r="O10" s="42" t="s">
        <v>46</v>
      </c>
    </row>
    <row r="11" spans="1:16" x14ac:dyDescent="0.2">
      <c r="A11" s="32" t="s">
        <v>45</v>
      </c>
      <c r="B11" s="46"/>
      <c r="C11" s="131">
        <v>18</v>
      </c>
      <c r="D11" s="102">
        <v>17</v>
      </c>
      <c r="E11" s="102">
        <v>17</v>
      </c>
      <c r="F11" s="158">
        <v>18</v>
      </c>
      <c r="G11" s="74">
        <f>M11</f>
        <v>18</v>
      </c>
      <c r="H11" s="75"/>
      <c r="I11" s="76"/>
      <c r="J11" s="114" t="s">
        <v>4</v>
      </c>
      <c r="K11" s="118" t="s">
        <v>4</v>
      </c>
      <c r="L11" s="48"/>
      <c r="M11" s="141">
        <v>18</v>
      </c>
      <c r="N11" s="91"/>
      <c r="O11" s="91"/>
    </row>
    <row r="12" spans="1:16" ht="13.5" thickBot="1" x14ac:dyDescent="0.25">
      <c r="A12" s="33" t="s">
        <v>44</v>
      </c>
      <c r="B12" s="49"/>
      <c r="C12" s="132">
        <v>18</v>
      </c>
      <c r="D12" s="103">
        <v>17</v>
      </c>
      <c r="E12" s="103">
        <v>17</v>
      </c>
      <c r="F12" s="159">
        <v>18</v>
      </c>
      <c r="G12" s="77">
        <f>M12</f>
        <v>18</v>
      </c>
      <c r="H12" s="78"/>
      <c r="I12" s="77"/>
      <c r="J12" s="115"/>
      <c r="K12" s="61" t="s">
        <v>4</v>
      </c>
      <c r="L12" s="48"/>
      <c r="M12" s="172">
        <v>18</v>
      </c>
      <c r="N12" s="173"/>
      <c r="O12" s="173"/>
    </row>
    <row r="13" spans="1:16" x14ac:dyDescent="0.2">
      <c r="A13" s="34" t="s">
        <v>62</v>
      </c>
      <c r="B13" s="50"/>
      <c r="C13" s="133">
        <v>23876</v>
      </c>
      <c r="D13" s="108" t="s">
        <v>4</v>
      </c>
      <c r="E13" s="108" t="s">
        <v>4</v>
      </c>
      <c r="F13" s="139">
        <v>24463</v>
      </c>
      <c r="G13" s="79">
        <f>M13</f>
        <v>24166</v>
      </c>
      <c r="H13" s="80"/>
      <c r="I13" s="79"/>
      <c r="J13" s="111" t="s">
        <v>4</v>
      </c>
      <c r="K13" s="6" t="s">
        <v>4</v>
      </c>
      <c r="L13" s="48"/>
      <c r="M13" s="142">
        <v>24166</v>
      </c>
      <c r="N13" s="93"/>
      <c r="O13" s="93"/>
    </row>
    <row r="14" spans="1:16" x14ac:dyDescent="0.2">
      <c r="A14" s="35" t="s">
        <v>63</v>
      </c>
      <c r="B14" s="50"/>
      <c r="C14" s="133">
        <v>13643</v>
      </c>
      <c r="D14" s="109" t="s">
        <v>4</v>
      </c>
      <c r="E14" s="109" t="s">
        <v>4</v>
      </c>
      <c r="F14" s="137">
        <v>14177</v>
      </c>
      <c r="G14" s="79">
        <f t="shared" ref="G14:G17" si="0">M14</f>
        <v>14188</v>
      </c>
      <c r="H14" s="80"/>
      <c r="I14" s="79"/>
      <c r="J14" s="111" t="s">
        <v>4</v>
      </c>
      <c r="K14" s="6" t="s">
        <v>4</v>
      </c>
      <c r="L14" s="48"/>
      <c r="M14" s="143">
        <v>14188</v>
      </c>
      <c r="N14" s="93"/>
      <c r="O14" s="93"/>
    </row>
    <row r="15" spans="1:16" x14ac:dyDescent="0.2">
      <c r="A15" s="35" t="s">
        <v>43</v>
      </c>
      <c r="B15" s="50" t="s">
        <v>42</v>
      </c>
      <c r="C15" s="133">
        <v>638</v>
      </c>
      <c r="D15" s="109" t="s">
        <v>4</v>
      </c>
      <c r="E15" s="109" t="s">
        <v>4</v>
      </c>
      <c r="F15" s="137">
        <v>655</v>
      </c>
      <c r="G15" s="79">
        <f t="shared" si="0"/>
        <v>625</v>
      </c>
      <c r="H15" s="80"/>
      <c r="I15" s="79"/>
      <c r="J15" s="111" t="s">
        <v>4</v>
      </c>
      <c r="K15" s="6" t="s">
        <v>4</v>
      </c>
      <c r="L15" s="48"/>
      <c r="M15" s="143">
        <v>625</v>
      </c>
      <c r="N15" s="93"/>
      <c r="O15" s="93"/>
    </row>
    <row r="16" spans="1:16" x14ac:dyDescent="0.2">
      <c r="A16" s="35" t="s">
        <v>41</v>
      </c>
      <c r="B16" s="50" t="s">
        <v>4</v>
      </c>
      <c r="C16" s="133">
        <v>818</v>
      </c>
      <c r="D16" s="109" t="s">
        <v>4</v>
      </c>
      <c r="E16" s="109" t="s">
        <v>4</v>
      </c>
      <c r="F16" s="137">
        <v>17021</v>
      </c>
      <c r="G16" s="79">
        <f t="shared" si="0"/>
        <v>11768</v>
      </c>
      <c r="H16" s="80"/>
      <c r="I16" s="79"/>
      <c r="J16" s="111" t="s">
        <v>4</v>
      </c>
      <c r="K16" s="6" t="s">
        <v>4</v>
      </c>
      <c r="L16" s="48"/>
      <c r="M16" s="143">
        <v>11768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134">
        <v>8966</v>
      </c>
      <c r="D17" s="110" t="s">
        <v>4</v>
      </c>
      <c r="E17" s="110" t="s">
        <v>4</v>
      </c>
      <c r="F17" s="160">
        <v>10099</v>
      </c>
      <c r="G17" s="79">
        <f t="shared" si="0"/>
        <v>10436</v>
      </c>
      <c r="H17" s="81"/>
      <c r="I17" s="82"/>
      <c r="J17" s="116" t="s">
        <v>4</v>
      </c>
      <c r="K17" s="7" t="s">
        <v>4</v>
      </c>
      <c r="L17" s="48"/>
      <c r="M17" s="144">
        <v>10436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20655</v>
      </c>
      <c r="D18" s="52" t="s">
        <v>4</v>
      </c>
      <c r="E18" s="52" t="s">
        <v>4</v>
      </c>
      <c r="F18" s="21">
        <f>F13-F14+F15+F16+F17</f>
        <v>38061</v>
      </c>
      <c r="G18" s="22">
        <f>G13-G14+G15+G16+G17</f>
        <v>32807</v>
      </c>
      <c r="H18" s="53"/>
      <c r="I18" s="54"/>
      <c r="J18" s="63" t="s">
        <v>4</v>
      </c>
      <c r="K18" s="8" t="s">
        <v>4</v>
      </c>
      <c r="L18" s="48"/>
      <c r="M18" s="145">
        <f>M13-M14+M15+M16+M17</f>
        <v>32807</v>
      </c>
      <c r="N18" s="145">
        <f t="shared" ref="N18:O18" si="1">N13-N14+N15+N16+N17</f>
        <v>0</v>
      </c>
      <c r="O18" s="145">
        <f t="shared" si="1"/>
        <v>0</v>
      </c>
    </row>
    <row r="19" spans="1:15" x14ac:dyDescent="0.2">
      <c r="A19" s="32" t="s">
        <v>66</v>
      </c>
      <c r="B19" s="55" t="s">
        <v>67</v>
      </c>
      <c r="C19" s="134">
        <v>10233</v>
      </c>
      <c r="D19" s="108" t="s">
        <v>4</v>
      </c>
      <c r="E19" s="108" t="s">
        <v>4</v>
      </c>
      <c r="F19" s="160">
        <v>9767</v>
      </c>
      <c r="G19" s="74">
        <f>M19</f>
        <v>9978</v>
      </c>
      <c r="H19" s="83"/>
      <c r="I19" s="84"/>
      <c r="J19" s="116" t="s">
        <v>4</v>
      </c>
      <c r="K19" s="7" t="s">
        <v>4</v>
      </c>
      <c r="L19" s="48"/>
      <c r="M19" s="146">
        <v>9978</v>
      </c>
      <c r="N19" s="94"/>
      <c r="O19" s="94"/>
    </row>
    <row r="20" spans="1:15" x14ac:dyDescent="0.2">
      <c r="A20" s="35" t="s">
        <v>37</v>
      </c>
      <c r="B20" s="50" t="s">
        <v>36</v>
      </c>
      <c r="C20" s="133">
        <v>8212</v>
      </c>
      <c r="D20" s="109" t="s">
        <v>4</v>
      </c>
      <c r="E20" s="109" t="s">
        <v>4</v>
      </c>
      <c r="F20" s="137">
        <v>8245</v>
      </c>
      <c r="G20" s="79">
        <f>M20</f>
        <v>7803</v>
      </c>
      <c r="H20" s="80"/>
      <c r="I20" s="79"/>
      <c r="J20" s="111" t="s">
        <v>4</v>
      </c>
      <c r="K20" s="6" t="s">
        <v>4</v>
      </c>
      <c r="L20" s="48"/>
      <c r="M20" s="143">
        <v>7803</v>
      </c>
      <c r="N20" s="93"/>
      <c r="O20" s="93"/>
    </row>
    <row r="21" spans="1:15" x14ac:dyDescent="0.2">
      <c r="A21" s="35" t="s">
        <v>35</v>
      </c>
      <c r="B21" s="50" t="s">
        <v>4</v>
      </c>
      <c r="C21" s="133">
        <v>0</v>
      </c>
      <c r="D21" s="109" t="s">
        <v>4</v>
      </c>
      <c r="E21" s="109" t="s">
        <v>4</v>
      </c>
      <c r="F21" s="137">
        <v>0</v>
      </c>
      <c r="G21" s="79">
        <f t="shared" ref="G21:G23" si="2">M21</f>
        <v>0</v>
      </c>
      <c r="H21" s="80"/>
      <c r="I21" s="79"/>
      <c r="J21" s="111" t="s">
        <v>4</v>
      </c>
      <c r="K21" s="6" t="s">
        <v>4</v>
      </c>
      <c r="L21" s="48"/>
      <c r="M21" s="143">
        <v>0</v>
      </c>
      <c r="N21" s="93"/>
      <c r="O21" s="93"/>
    </row>
    <row r="22" spans="1:15" x14ac:dyDescent="0.2">
      <c r="A22" s="35" t="s">
        <v>34</v>
      </c>
      <c r="B22" s="50" t="s">
        <v>4</v>
      </c>
      <c r="C22" s="133">
        <v>2062</v>
      </c>
      <c r="D22" s="109" t="s">
        <v>4</v>
      </c>
      <c r="E22" s="109" t="s">
        <v>4</v>
      </c>
      <c r="F22" s="137">
        <v>19007</v>
      </c>
      <c r="G22" s="79">
        <f t="shared" si="2"/>
        <v>12982</v>
      </c>
      <c r="H22" s="80"/>
      <c r="I22" s="79"/>
      <c r="J22" s="111" t="s">
        <v>4</v>
      </c>
      <c r="K22" s="6" t="s">
        <v>4</v>
      </c>
      <c r="L22" s="48"/>
      <c r="M22" s="143">
        <v>12982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135">
        <v>0</v>
      </c>
      <c r="D23" s="110" t="s">
        <v>4</v>
      </c>
      <c r="E23" s="110" t="s">
        <v>4</v>
      </c>
      <c r="F23" s="140">
        <v>0</v>
      </c>
      <c r="G23" s="82">
        <f t="shared" si="2"/>
        <v>0</v>
      </c>
      <c r="H23" s="81"/>
      <c r="I23" s="82"/>
      <c r="J23" s="117" t="s">
        <v>4</v>
      </c>
      <c r="K23" s="5" t="s">
        <v>4</v>
      </c>
      <c r="L23" s="48"/>
      <c r="M23" s="147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136">
        <f>22400+570+1390</f>
        <v>24360</v>
      </c>
      <c r="D24" s="125">
        <v>24494</v>
      </c>
      <c r="E24" s="96">
        <f>E26+148</f>
        <v>22752</v>
      </c>
      <c r="F24" s="125">
        <v>6200</v>
      </c>
      <c r="G24" s="169">
        <f>M24-F24</f>
        <v>5945</v>
      </c>
      <c r="H24" s="164"/>
      <c r="I24" s="85"/>
      <c r="J24" s="69">
        <f t="shared" ref="J24:J47" si="3">SUM(F24:I24)</f>
        <v>12145</v>
      </c>
      <c r="K24" s="119">
        <f>IF(E24=0,"x",(J24/E24*100))</f>
        <v>53.379922644163145</v>
      </c>
      <c r="L24" s="48"/>
      <c r="M24" s="142">
        <f>11302+148+1+694</f>
        <v>12145</v>
      </c>
      <c r="N24" s="148"/>
      <c r="O24" s="149"/>
    </row>
    <row r="25" spans="1:15" x14ac:dyDescent="0.2">
      <c r="A25" s="35" t="s">
        <v>31</v>
      </c>
      <c r="B25" s="58" t="s">
        <v>4</v>
      </c>
      <c r="C25" s="137">
        <v>2455</v>
      </c>
      <c r="D25" s="126">
        <v>0</v>
      </c>
      <c r="E25" s="97">
        <v>0</v>
      </c>
      <c r="F25" s="126">
        <v>0</v>
      </c>
      <c r="G25" s="170">
        <f t="shared" ref="G25:G42" si="4">M25-F25</f>
        <v>0</v>
      </c>
      <c r="H25" s="165"/>
      <c r="I25" s="79"/>
      <c r="J25" s="111">
        <f t="shared" si="3"/>
        <v>0</v>
      </c>
      <c r="K25" s="120" t="str">
        <f>IF(E25=0,"x",(J25/E25)*100)</f>
        <v>x</v>
      </c>
      <c r="L25" s="48"/>
      <c r="M25" s="143">
        <v>0</v>
      </c>
      <c r="N25" s="93"/>
      <c r="O25" s="150"/>
    </row>
    <row r="26" spans="1:15" ht="13.5" thickBot="1" x14ac:dyDescent="0.25">
      <c r="A26" s="33" t="s">
        <v>30</v>
      </c>
      <c r="B26" s="59">
        <v>672</v>
      </c>
      <c r="C26" s="138">
        <v>19945</v>
      </c>
      <c r="D26" s="127">
        <f>24494-1890</f>
        <v>22604</v>
      </c>
      <c r="E26" s="98">
        <v>22604</v>
      </c>
      <c r="F26" s="161">
        <v>5852</v>
      </c>
      <c r="G26" s="171">
        <f t="shared" si="4"/>
        <v>5453</v>
      </c>
      <c r="H26" s="166"/>
      <c r="I26" s="88"/>
      <c r="J26" s="112">
        <f t="shared" si="3"/>
        <v>11305</v>
      </c>
      <c r="K26" s="121">
        <f t="shared" ref="K26" si="5">IF(E26=0,"x",(J26/E26*100))</f>
        <v>50.013271987258889</v>
      </c>
      <c r="L26" s="48"/>
      <c r="M26" s="144">
        <v>11305</v>
      </c>
      <c r="N26" s="92"/>
      <c r="O26" s="151"/>
    </row>
    <row r="27" spans="1:15" x14ac:dyDescent="0.2">
      <c r="A27" s="34" t="s">
        <v>6</v>
      </c>
      <c r="B27" s="57">
        <v>501</v>
      </c>
      <c r="C27" s="139">
        <v>1382</v>
      </c>
      <c r="D27" s="128">
        <v>1385</v>
      </c>
      <c r="E27" s="99">
        <v>1385</v>
      </c>
      <c r="F27" s="128">
        <v>304</v>
      </c>
      <c r="G27" s="86">
        <f t="shared" si="4"/>
        <v>338</v>
      </c>
      <c r="H27" s="167"/>
      <c r="I27" s="84"/>
      <c r="J27" s="69">
        <f t="shared" si="3"/>
        <v>642</v>
      </c>
      <c r="K27" s="124">
        <f t="shared" ref="K27:K38" si="6">IF(E27=0,"x",(J27/E27)*100)</f>
        <v>46.353790613718409</v>
      </c>
      <c r="L27" s="48"/>
      <c r="M27" s="146">
        <v>642</v>
      </c>
      <c r="N27" s="152"/>
      <c r="O27" s="153"/>
    </row>
    <row r="28" spans="1:15" x14ac:dyDescent="0.2">
      <c r="A28" s="35" t="s">
        <v>29</v>
      </c>
      <c r="B28" s="58">
        <v>502</v>
      </c>
      <c r="C28" s="137">
        <v>1291</v>
      </c>
      <c r="D28" s="129">
        <v>1276</v>
      </c>
      <c r="E28" s="100">
        <v>1276</v>
      </c>
      <c r="F28" s="129">
        <v>514</v>
      </c>
      <c r="G28" s="80">
        <f t="shared" si="4"/>
        <v>281</v>
      </c>
      <c r="H28" s="165"/>
      <c r="I28" s="79"/>
      <c r="J28" s="111">
        <f t="shared" si="3"/>
        <v>795</v>
      </c>
      <c r="K28" s="120">
        <f t="shared" si="6"/>
        <v>62.304075235109714</v>
      </c>
      <c r="L28" s="48"/>
      <c r="M28" s="143">
        <v>795</v>
      </c>
      <c r="N28" s="93"/>
      <c r="O28" s="150"/>
    </row>
    <row r="29" spans="1:15" x14ac:dyDescent="0.2">
      <c r="A29" s="35" t="s">
        <v>5</v>
      </c>
      <c r="B29" s="58">
        <v>504</v>
      </c>
      <c r="C29" s="137">
        <v>178</v>
      </c>
      <c r="D29" s="129">
        <v>228</v>
      </c>
      <c r="E29" s="100">
        <v>228</v>
      </c>
      <c r="F29" s="129">
        <v>47</v>
      </c>
      <c r="G29" s="80">
        <f t="shared" si="4"/>
        <v>62</v>
      </c>
      <c r="H29" s="165"/>
      <c r="I29" s="79"/>
      <c r="J29" s="111">
        <f t="shared" si="3"/>
        <v>109</v>
      </c>
      <c r="K29" s="120">
        <f t="shared" si="6"/>
        <v>47.807017543859651</v>
      </c>
      <c r="L29" s="48"/>
      <c r="M29" s="143">
        <v>109</v>
      </c>
      <c r="N29" s="93"/>
      <c r="O29" s="150"/>
    </row>
    <row r="30" spans="1:15" x14ac:dyDescent="0.2">
      <c r="A30" s="35" t="s">
        <v>0</v>
      </c>
      <c r="B30" s="58">
        <v>511</v>
      </c>
      <c r="C30" s="137">
        <v>463</v>
      </c>
      <c r="D30" s="129">
        <v>990</v>
      </c>
      <c r="E30" s="100">
        <v>990</v>
      </c>
      <c r="F30" s="129">
        <v>123</v>
      </c>
      <c r="G30" s="80">
        <f t="shared" si="4"/>
        <v>32</v>
      </c>
      <c r="H30" s="165"/>
      <c r="I30" s="79"/>
      <c r="J30" s="111">
        <f t="shared" si="3"/>
        <v>155</v>
      </c>
      <c r="K30" s="120">
        <f t="shared" si="6"/>
        <v>15.656565656565657</v>
      </c>
      <c r="L30" s="48"/>
      <c r="M30" s="143">
        <v>155</v>
      </c>
      <c r="N30" s="93"/>
      <c r="O30" s="150"/>
    </row>
    <row r="31" spans="1:15" x14ac:dyDescent="0.2">
      <c r="A31" s="35" t="s">
        <v>1</v>
      </c>
      <c r="B31" s="58">
        <v>518</v>
      </c>
      <c r="C31" s="137">
        <v>6532</v>
      </c>
      <c r="D31" s="129">
        <v>8648</v>
      </c>
      <c r="E31" s="100">
        <v>8648</v>
      </c>
      <c r="F31" s="129">
        <v>1333</v>
      </c>
      <c r="G31" s="80">
        <f t="shared" si="4"/>
        <v>767</v>
      </c>
      <c r="H31" s="165"/>
      <c r="I31" s="79"/>
      <c r="J31" s="111">
        <f t="shared" si="3"/>
        <v>2100</v>
      </c>
      <c r="K31" s="120">
        <f t="shared" si="6"/>
        <v>24.283071230342276</v>
      </c>
      <c r="L31" s="48"/>
      <c r="M31" s="143">
        <v>2100</v>
      </c>
      <c r="N31" s="93"/>
      <c r="O31" s="150"/>
    </row>
    <row r="32" spans="1:15" x14ac:dyDescent="0.2">
      <c r="A32" s="35" t="s">
        <v>28</v>
      </c>
      <c r="B32" s="58">
        <v>521</v>
      </c>
      <c r="C32" s="137">
        <v>8587</v>
      </c>
      <c r="D32" s="129">
        <v>8955</v>
      </c>
      <c r="E32" s="100">
        <v>8955</v>
      </c>
      <c r="F32" s="129">
        <v>2121</v>
      </c>
      <c r="G32" s="80">
        <f t="shared" si="4"/>
        <v>2364</v>
      </c>
      <c r="H32" s="165"/>
      <c r="I32" s="79"/>
      <c r="J32" s="111">
        <f t="shared" si="3"/>
        <v>4485</v>
      </c>
      <c r="K32" s="120">
        <f t="shared" si="6"/>
        <v>50.083752093802346</v>
      </c>
      <c r="L32" s="48"/>
      <c r="M32" s="143">
        <v>4485</v>
      </c>
      <c r="N32" s="93"/>
      <c r="O32" s="150"/>
    </row>
    <row r="33" spans="1:15" x14ac:dyDescent="0.2">
      <c r="A33" s="35" t="s">
        <v>27</v>
      </c>
      <c r="B33" s="58" t="s">
        <v>26</v>
      </c>
      <c r="C33" s="137">
        <v>3114</v>
      </c>
      <c r="D33" s="129">
        <v>3194</v>
      </c>
      <c r="E33" s="100">
        <v>3194</v>
      </c>
      <c r="F33" s="129">
        <v>769</v>
      </c>
      <c r="G33" s="80">
        <f t="shared" si="4"/>
        <v>806</v>
      </c>
      <c r="H33" s="165"/>
      <c r="I33" s="79"/>
      <c r="J33" s="111">
        <f t="shared" si="3"/>
        <v>1575</v>
      </c>
      <c r="K33" s="120">
        <f t="shared" si="6"/>
        <v>49.311208515967436</v>
      </c>
      <c r="L33" s="48"/>
      <c r="M33" s="143">
        <v>1575</v>
      </c>
      <c r="N33" s="93"/>
      <c r="O33" s="150"/>
    </row>
    <row r="34" spans="1:15" x14ac:dyDescent="0.2">
      <c r="A34" s="35" t="s">
        <v>25</v>
      </c>
      <c r="B34" s="58">
        <v>557</v>
      </c>
      <c r="C34" s="137">
        <v>1</v>
      </c>
      <c r="D34" s="129">
        <v>0</v>
      </c>
      <c r="E34" s="100">
        <v>0</v>
      </c>
      <c r="F34" s="129">
        <v>0</v>
      </c>
      <c r="G34" s="80">
        <f t="shared" si="4"/>
        <v>0</v>
      </c>
      <c r="H34" s="165"/>
      <c r="I34" s="79"/>
      <c r="J34" s="111">
        <f t="shared" si="3"/>
        <v>0</v>
      </c>
      <c r="K34" s="120" t="str">
        <f t="shared" si="6"/>
        <v>x</v>
      </c>
      <c r="L34" s="48"/>
      <c r="M34" s="143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137">
        <v>2109</v>
      </c>
      <c r="D35" s="129">
        <v>2056</v>
      </c>
      <c r="E35" s="100">
        <v>2056</v>
      </c>
      <c r="F35" s="129">
        <v>515</v>
      </c>
      <c r="G35" s="80">
        <f t="shared" si="4"/>
        <v>530</v>
      </c>
      <c r="H35" s="165"/>
      <c r="I35" s="79"/>
      <c r="J35" s="111">
        <f t="shared" si="3"/>
        <v>1045</v>
      </c>
      <c r="K35" s="120">
        <f t="shared" si="6"/>
        <v>50.826848249027236</v>
      </c>
      <c r="L35" s="48"/>
      <c r="M35" s="143">
        <v>1045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140">
        <v>414</v>
      </c>
      <c r="D36" s="130">
        <v>500</v>
      </c>
      <c r="E36" s="101">
        <v>500</v>
      </c>
      <c r="F36" s="162">
        <v>96</v>
      </c>
      <c r="G36" s="87">
        <f t="shared" si="4"/>
        <v>60</v>
      </c>
      <c r="H36" s="168"/>
      <c r="I36" s="79"/>
      <c r="J36" s="112">
        <f t="shared" si="3"/>
        <v>156</v>
      </c>
      <c r="K36" s="121">
        <f t="shared" si="6"/>
        <v>31.2</v>
      </c>
      <c r="L36" s="48"/>
      <c r="M36" s="147">
        <v>156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7">SUM(C27:C36)</f>
        <v>24071</v>
      </c>
      <c r="D37" s="52">
        <f t="shared" si="7"/>
        <v>27232</v>
      </c>
      <c r="E37" s="63">
        <f t="shared" si="7"/>
        <v>27232</v>
      </c>
      <c r="F37" s="52">
        <f t="shared" si="7"/>
        <v>5822</v>
      </c>
      <c r="G37" s="21">
        <f t="shared" si="7"/>
        <v>5240</v>
      </c>
      <c r="H37" s="23">
        <f t="shared" si="7"/>
        <v>0</v>
      </c>
      <c r="I37" s="89">
        <f t="shared" si="7"/>
        <v>0</v>
      </c>
      <c r="J37" s="63">
        <f t="shared" si="3"/>
        <v>11062</v>
      </c>
      <c r="K37" s="122">
        <f t="shared" si="6"/>
        <v>40.621327849588717</v>
      </c>
      <c r="L37" s="48"/>
      <c r="M37" s="21">
        <f>SUM(M27:M36)</f>
        <v>11062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139">
        <v>0</v>
      </c>
      <c r="D38" s="128">
        <v>0</v>
      </c>
      <c r="E38" s="99">
        <v>0</v>
      </c>
      <c r="F38" s="163">
        <v>0</v>
      </c>
      <c r="G38" s="86">
        <f t="shared" si="4"/>
        <v>0</v>
      </c>
      <c r="H38" s="167"/>
      <c r="I38" s="79"/>
      <c r="J38" s="69">
        <f t="shared" si="3"/>
        <v>0</v>
      </c>
      <c r="K38" s="119" t="str">
        <f t="shared" si="6"/>
        <v>x</v>
      </c>
      <c r="L38" s="48"/>
      <c r="M38" s="146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137">
        <v>1189</v>
      </c>
      <c r="D39" s="129">
        <v>1400</v>
      </c>
      <c r="E39" s="100">
        <v>1400</v>
      </c>
      <c r="F39" s="129">
        <v>290</v>
      </c>
      <c r="G39" s="80">
        <f t="shared" si="4"/>
        <v>266</v>
      </c>
      <c r="H39" s="165"/>
      <c r="I39" s="79"/>
      <c r="J39" s="111">
        <f t="shared" si="3"/>
        <v>556</v>
      </c>
      <c r="K39" s="120">
        <f t="shared" ref="K39:K47" si="8">IF(E39=0,"x",(J39/E39)*100)</f>
        <v>39.714285714285715</v>
      </c>
      <c r="L39" s="48"/>
      <c r="M39" s="143">
        <v>556</v>
      </c>
      <c r="N39" s="93"/>
      <c r="O39" s="150"/>
    </row>
    <row r="40" spans="1:15" x14ac:dyDescent="0.2">
      <c r="A40" s="35" t="s">
        <v>19</v>
      </c>
      <c r="B40" s="58">
        <v>604</v>
      </c>
      <c r="C40" s="137">
        <v>255</v>
      </c>
      <c r="D40" s="129">
        <v>320</v>
      </c>
      <c r="E40" s="100">
        <v>320</v>
      </c>
      <c r="F40" s="129">
        <v>54</v>
      </c>
      <c r="G40" s="80">
        <f t="shared" si="4"/>
        <v>82</v>
      </c>
      <c r="H40" s="165"/>
      <c r="I40" s="79"/>
      <c r="J40" s="111">
        <f t="shared" si="3"/>
        <v>136</v>
      </c>
      <c r="K40" s="120">
        <f t="shared" si="8"/>
        <v>42.5</v>
      </c>
      <c r="L40" s="48"/>
      <c r="M40" s="143">
        <v>136</v>
      </c>
      <c r="N40" s="93"/>
      <c r="O40" s="150"/>
    </row>
    <row r="41" spans="1:15" x14ac:dyDescent="0.2">
      <c r="A41" s="35" t="s">
        <v>18</v>
      </c>
      <c r="B41" s="58" t="s">
        <v>17</v>
      </c>
      <c r="C41" s="137">
        <v>21905</v>
      </c>
      <c r="D41" s="129">
        <v>24494</v>
      </c>
      <c r="E41" s="100">
        <v>24494</v>
      </c>
      <c r="F41" s="129">
        <v>6200</v>
      </c>
      <c r="G41" s="80">
        <f t="shared" si="4"/>
        <v>5945</v>
      </c>
      <c r="H41" s="165"/>
      <c r="I41" s="79"/>
      <c r="J41" s="111">
        <f t="shared" si="3"/>
        <v>12145</v>
      </c>
      <c r="K41" s="120">
        <f t="shared" si="8"/>
        <v>49.583571486894748</v>
      </c>
      <c r="L41" s="48"/>
      <c r="M41" s="143">
        <v>12145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140">
        <v>870</v>
      </c>
      <c r="D42" s="130">
        <f>400+170+520</f>
        <v>1090</v>
      </c>
      <c r="E42" s="101">
        <f>400+170+520</f>
        <v>1090</v>
      </c>
      <c r="F42" s="162">
        <v>172</v>
      </c>
      <c r="G42" s="87">
        <f t="shared" si="4"/>
        <v>97</v>
      </c>
      <c r="H42" s="168"/>
      <c r="I42" s="79"/>
      <c r="J42" s="112">
        <f t="shared" si="3"/>
        <v>269</v>
      </c>
      <c r="K42" s="121">
        <f t="shared" si="8"/>
        <v>24.678899082568808</v>
      </c>
      <c r="L42" s="48"/>
      <c r="M42" s="155">
        <v>269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9">SUM(C38:C42)</f>
        <v>24219</v>
      </c>
      <c r="D43" s="63">
        <f t="shared" si="9"/>
        <v>27304</v>
      </c>
      <c r="E43" s="63">
        <f t="shared" si="9"/>
        <v>27304</v>
      </c>
      <c r="F43" s="8">
        <f t="shared" si="9"/>
        <v>6716</v>
      </c>
      <c r="G43" s="8">
        <f t="shared" si="9"/>
        <v>6390</v>
      </c>
      <c r="H43" s="21">
        <f t="shared" si="9"/>
        <v>0</v>
      </c>
      <c r="I43" s="90">
        <f t="shared" si="9"/>
        <v>0</v>
      </c>
      <c r="J43" s="63">
        <f t="shared" si="3"/>
        <v>13106</v>
      </c>
      <c r="K43" s="124">
        <f t="shared" si="8"/>
        <v>48.000292997363026</v>
      </c>
      <c r="L43" s="48"/>
      <c r="M43" s="21">
        <f>SUM(M38:M42)</f>
        <v>13106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4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10">C43-C41</f>
        <v>2314</v>
      </c>
      <c r="D45" s="63">
        <f t="shared" si="10"/>
        <v>2810</v>
      </c>
      <c r="E45" s="63">
        <f t="shared" si="10"/>
        <v>2810</v>
      </c>
      <c r="F45" s="8">
        <f t="shared" si="10"/>
        <v>516</v>
      </c>
      <c r="G45" s="64">
        <f t="shared" si="10"/>
        <v>445</v>
      </c>
      <c r="H45" s="8">
        <f t="shared" si="10"/>
        <v>0</v>
      </c>
      <c r="I45" s="64">
        <f t="shared" si="10"/>
        <v>0</v>
      </c>
      <c r="J45" s="69">
        <f t="shared" si="3"/>
        <v>961</v>
      </c>
      <c r="K45" s="119">
        <f t="shared" si="8"/>
        <v>34.199288256227753</v>
      </c>
      <c r="L45" s="48"/>
      <c r="M45" s="8">
        <f>M43-M41</f>
        <v>961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11">C43-C37</f>
        <v>148</v>
      </c>
      <c r="D46" s="63">
        <f t="shared" si="11"/>
        <v>72</v>
      </c>
      <c r="E46" s="63">
        <f t="shared" si="11"/>
        <v>72</v>
      </c>
      <c r="F46" s="8">
        <f t="shared" si="11"/>
        <v>894</v>
      </c>
      <c r="G46" s="64">
        <f t="shared" si="11"/>
        <v>1150</v>
      </c>
      <c r="H46" s="8">
        <f t="shared" si="11"/>
        <v>0</v>
      </c>
      <c r="I46" s="64">
        <f t="shared" si="11"/>
        <v>0</v>
      </c>
      <c r="J46" s="69">
        <f t="shared" si="3"/>
        <v>2044</v>
      </c>
      <c r="K46" s="119">
        <f t="shared" si="8"/>
        <v>2838.8888888888891</v>
      </c>
      <c r="L46" s="48"/>
      <c r="M46" s="8">
        <f>M43-M37</f>
        <v>2044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2">C46-C41</f>
        <v>-21757</v>
      </c>
      <c r="D47" s="63">
        <f t="shared" si="12"/>
        <v>-24422</v>
      </c>
      <c r="E47" s="63">
        <f t="shared" si="12"/>
        <v>-24422</v>
      </c>
      <c r="F47" s="8">
        <f t="shared" si="12"/>
        <v>-5306</v>
      </c>
      <c r="G47" s="64">
        <f t="shared" si="12"/>
        <v>-4795</v>
      </c>
      <c r="H47" s="8">
        <f t="shared" si="12"/>
        <v>0</v>
      </c>
      <c r="I47" s="64">
        <f t="shared" si="12"/>
        <v>0</v>
      </c>
      <c r="J47" s="63">
        <f t="shared" si="3"/>
        <v>-10101</v>
      </c>
      <c r="K47" s="119">
        <f t="shared" si="8"/>
        <v>41.360248955859468</v>
      </c>
      <c r="L47" s="48"/>
      <c r="M47" s="8">
        <f>M46-M41</f>
        <v>-10101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71</v>
      </c>
      <c r="C56" s="1" t="s">
        <v>74</v>
      </c>
      <c r="D56" s="1" t="s">
        <v>73</v>
      </c>
    </row>
    <row r="57" spans="1:10" x14ac:dyDescent="0.2">
      <c r="D57" s="1" t="s">
        <v>75</v>
      </c>
    </row>
    <row r="58" spans="1:10" x14ac:dyDescent="0.2">
      <c r="A58" s="26" t="s">
        <v>72</v>
      </c>
    </row>
  </sheetData>
  <mergeCells count="3">
    <mergeCell ref="A1:O1"/>
    <mergeCell ref="F9:I9"/>
    <mergeCell ref="C7:O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135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356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357"/>
      <c r="C11" s="358">
        <v>13</v>
      </c>
      <c r="D11" s="108">
        <v>14</v>
      </c>
      <c r="E11" s="102">
        <v>14</v>
      </c>
      <c r="F11" s="158">
        <v>13</v>
      </c>
      <c r="G11" s="266">
        <f>M11</f>
        <v>14</v>
      </c>
      <c r="H11" s="192"/>
      <c r="I11" s="193"/>
      <c r="J11" s="114" t="s">
        <v>4</v>
      </c>
      <c r="K11" s="118" t="s">
        <v>4</v>
      </c>
      <c r="L11" s="178"/>
      <c r="M11" s="267">
        <v>14</v>
      </c>
      <c r="N11" s="91"/>
      <c r="O11" s="91"/>
    </row>
    <row r="12" spans="1:16" ht="13.5" thickBot="1" x14ac:dyDescent="0.25">
      <c r="A12" s="33" t="s">
        <v>44</v>
      </c>
      <c r="B12" s="196"/>
      <c r="C12" s="359">
        <v>12</v>
      </c>
      <c r="D12" s="198">
        <v>12.5</v>
      </c>
      <c r="E12" s="103">
        <v>12.5</v>
      </c>
      <c r="F12" s="159">
        <v>12</v>
      </c>
      <c r="G12" s="352">
        <f>M12</f>
        <v>12.65</v>
      </c>
      <c r="H12" s="353"/>
      <c r="I12" s="352"/>
      <c r="J12" s="115"/>
      <c r="K12" s="61" t="s">
        <v>4</v>
      </c>
      <c r="L12" s="178"/>
      <c r="M12" s="268">
        <v>12.65</v>
      </c>
      <c r="N12" s="173"/>
      <c r="O12" s="173"/>
    </row>
    <row r="13" spans="1:16" x14ac:dyDescent="0.2">
      <c r="A13" s="34" t="s">
        <v>62</v>
      </c>
      <c r="B13" s="50" t="s">
        <v>87</v>
      </c>
      <c r="C13" s="360">
        <v>4796</v>
      </c>
      <c r="D13" s="108" t="s">
        <v>4</v>
      </c>
      <c r="E13" s="108" t="s">
        <v>4</v>
      </c>
      <c r="F13" s="139">
        <v>4796</v>
      </c>
      <c r="G13" s="79">
        <f>M13</f>
        <v>5171</v>
      </c>
      <c r="H13" s="80"/>
      <c r="I13" s="79"/>
      <c r="J13" s="111" t="s">
        <v>4</v>
      </c>
      <c r="K13" s="6" t="s">
        <v>4</v>
      </c>
      <c r="L13" s="178"/>
      <c r="M13" s="141">
        <v>5171</v>
      </c>
      <c r="N13" s="93"/>
      <c r="O13" s="93"/>
    </row>
    <row r="14" spans="1:16" x14ac:dyDescent="0.2">
      <c r="A14" s="35" t="s">
        <v>63</v>
      </c>
      <c r="B14" s="50" t="s">
        <v>88</v>
      </c>
      <c r="C14" s="360">
        <v>4608</v>
      </c>
      <c r="D14" s="109" t="s">
        <v>4</v>
      </c>
      <c r="E14" s="109" t="s">
        <v>4</v>
      </c>
      <c r="F14" s="137">
        <v>4615</v>
      </c>
      <c r="G14" s="79">
        <f t="shared" ref="G14:G23" si="0">M14</f>
        <v>4725</v>
      </c>
      <c r="H14" s="80"/>
      <c r="I14" s="79"/>
      <c r="J14" s="111" t="s">
        <v>4</v>
      </c>
      <c r="K14" s="6" t="s">
        <v>4</v>
      </c>
      <c r="L14" s="178"/>
      <c r="M14" s="361">
        <v>4725</v>
      </c>
      <c r="N14" s="93"/>
      <c r="O14" s="93"/>
    </row>
    <row r="15" spans="1:16" x14ac:dyDescent="0.2">
      <c r="A15" s="35" t="s">
        <v>43</v>
      </c>
      <c r="B15" s="50" t="s">
        <v>42</v>
      </c>
      <c r="C15" s="360">
        <v>48</v>
      </c>
      <c r="D15" s="109" t="s">
        <v>4</v>
      </c>
      <c r="E15" s="109" t="s">
        <v>4</v>
      </c>
      <c r="F15" s="137">
        <v>42</v>
      </c>
      <c r="G15" s="79">
        <f t="shared" si="0"/>
        <v>26</v>
      </c>
      <c r="H15" s="80"/>
      <c r="I15" s="79"/>
      <c r="J15" s="111" t="s">
        <v>4</v>
      </c>
      <c r="K15" s="6" t="s">
        <v>4</v>
      </c>
      <c r="L15" s="178"/>
      <c r="M15" s="361">
        <v>26</v>
      </c>
      <c r="N15" s="93"/>
      <c r="O15" s="93"/>
    </row>
    <row r="16" spans="1:16" x14ac:dyDescent="0.2">
      <c r="A16" s="35" t="s">
        <v>41</v>
      </c>
      <c r="B16" s="50" t="s">
        <v>4</v>
      </c>
      <c r="C16" s="360">
        <v>548</v>
      </c>
      <c r="D16" s="109" t="s">
        <v>4</v>
      </c>
      <c r="E16" s="109" t="s">
        <v>4</v>
      </c>
      <c r="F16" s="137">
        <v>2949</v>
      </c>
      <c r="G16" s="79">
        <f t="shared" si="0"/>
        <v>5259</v>
      </c>
      <c r="H16" s="80"/>
      <c r="I16" s="79"/>
      <c r="J16" s="111" t="s">
        <v>4</v>
      </c>
      <c r="K16" s="6" t="s">
        <v>4</v>
      </c>
      <c r="L16" s="178"/>
      <c r="M16" s="361">
        <v>5259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362">
        <v>2454</v>
      </c>
      <c r="D17" s="110" t="s">
        <v>4</v>
      </c>
      <c r="E17" s="110" t="s">
        <v>4</v>
      </c>
      <c r="F17" s="160">
        <v>1520</v>
      </c>
      <c r="G17" s="79">
        <f t="shared" si="0"/>
        <v>2419</v>
      </c>
      <c r="H17" s="81"/>
      <c r="I17" s="82"/>
      <c r="J17" s="116" t="s">
        <v>4</v>
      </c>
      <c r="K17" s="7" t="s">
        <v>4</v>
      </c>
      <c r="L17" s="178"/>
      <c r="M17" s="363">
        <v>2419</v>
      </c>
      <c r="N17" s="94"/>
      <c r="O17" s="94"/>
    </row>
    <row r="18" spans="1:15" ht="13.5" thickBot="1" x14ac:dyDescent="0.25">
      <c r="A18" s="36" t="s">
        <v>38</v>
      </c>
      <c r="B18" s="25"/>
      <c r="C18" s="364">
        <f t="shared" ref="C18" si="1">C13-C14+C15+C16+C17</f>
        <v>3238</v>
      </c>
      <c r="D18" s="52" t="s">
        <v>4</v>
      </c>
      <c r="E18" s="52" t="s">
        <v>4</v>
      </c>
      <c r="F18" s="21">
        <f>F13-F14+F15+F16+F17</f>
        <v>4692</v>
      </c>
      <c r="G18" s="21">
        <f>G13-G14+G15+G16+G17</f>
        <v>8150</v>
      </c>
      <c r="H18" s="53"/>
      <c r="I18" s="54"/>
      <c r="J18" s="63" t="s">
        <v>4</v>
      </c>
      <c r="K18" s="8" t="s">
        <v>4</v>
      </c>
      <c r="L18" s="178"/>
      <c r="M18" s="365">
        <f>M13-M14+M15+M16+M17</f>
        <v>8150</v>
      </c>
      <c r="N18" s="365">
        <f>N13-N14+N15+N16+N17</f>
        <v>0</v>
      </c>
      <c r="O18" s="365">
        <f>O13-O14+O15+O16+O17</f>
        <v>0</v>
      </c>
    </row>
    <row r="19" spans="1:15" x14ac:dyDescent="0.2">
      <c r="A19" s="32" t="s">
        <v>66</v>
      </c>
      <c r="B19" s="55" t="s">
        <v>67</v>
      </c>
      <c r="C19" s="362">
        <v>141</v>
      </c>
      <c r="D19" s="108" t="s">
        <v>4</v>
      </c>
      <c r="E19" s="108" t="s">
        <v>4</v>
      </c>
      <c r="F19" s="160">
        <v>133</v>
      </c>
      <c r="G19" s="79">
        <f t="shared" si="0"/>
        <v>399</v>
      </c>
      <c r="H19" s="83"/>
      <c r="I19" s="84"/>
      <c r="J19" s="116" t="s">
        <v>4</v>
      </c>
      <c r="K19" s="7" t="s">
        <v>4</v>
      </c>
      <c r="L19" s="178"/>
      <c r="M19" s="366">
        <v>399</v>
      </c>
      <c r="N19" s="94"/>
      <c r="O19" s="94"/>
    </row>
    <row r="20" spans="1:15" x14ac:dyDescent="0.2">
      <c r="A20" s="35" t="s">
        <v>37</v>
      </c>
      <c r="B20" s="50" t="s">
        <v>36</v>
      </c>
      <c r="C20" s="360">
        <v>1149</v>
      </c>
      <c r="D20" s="109" t="s">
        <v>4</v>
      </c>
      <c r="E20" s="109" t="s">
        <v>4</v>
      </c>
      <c r="F20" s="137">
        <v>662</v>
      </c>
      <c r="G20" s="79">
        <f t="shared" si="0"/>
        <v>818</v>
      </c>
      <c r="H20" s="80"/>
      <c r="I20" s="79"/>
      <c r="J20" s="111" t="s">
        <v>4</v>
      </c>
      <c r="K20" s="6" t="s">
        <v>4</v>
      </c>
      <c r="L20" s="178"/>
      <c r="M20" s="361">
        <v>818</v>
      </c>
      <c r="N20" s="93"/>
      <c r="O20" s="93"/>
    </row>
    <row r="21" spans="1:15" x14ac:dyDescent="0.2">
      <c r="A21" s="35" t="s">
        <v>35</v>
      </c>
      <c r="B21" s="50" t="s">
        <v>4</v>
      </c>
      <c r="C21" s="360">
        <v>82</v>
      </c>
      <c r="D21" s="109" t="s">
        <v>4</v>
      </c>
      <c r="E21" s="109" t="s">
        <v>4</v>
      </c>
      <c r="F21" s="137">
        <v>518</v>
      </c>
      <c r="G21" s="79">
        <f t="shared" si="0"/>
        <v>518</v>
      </c>
      <c r="H21" s="80"/>
      <c r="I21" s="79"/>
      <c r="J21" s="111" t="s">
        <v>4</v>
      </c>
      <c r="K21" s="6" t="s">
        <v>4</v>
      </c>
      <c r="L21" s="178"/>
      <c r="M21" s="361">
        <v>518</v>
      </c>
      <c r="N21" s="93"/>
      <c r="O21" s="93"/>
    </row>
    <row r="22" spans="1:15" x14ac:dyDescent="0.2">
      <c r="A22" s="35" t="s">
        <v>34</v>
      </c>
      <c r="B22" s="50" t="s">
        <v>4</v>
      </c>
      <c r="C22" s="360">
        <v>1838</v>
      </c>
      <c r="D22" s="109" t="s">
        <v>4</v>
      </c>
      <c r="E22" s="109" t="s">
        <v>4</v>
      </c>
      <c r="F22" s="137">
        <v>3162</v>
      </c>
      <c r="G22" s="79">
        <f t="shared" si="0"/>
        <v>6267</v>
      </c>
      <c r="H22" s="80"/>
      <c r="I22" s="79"/>
      <c r="J22" s="111" t="s">
        <v>4</v>
      </c>
      <c r="K22" s="6" t="s">
        <v>4</v>
      </c>
      <c r="L22" s="178"/>
      <c r="M22" s="361">
        <v>6267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367"/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368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369">
        <v>9064</v>
      </c>
      <c r="D24" s="125">
        <v>7830</v>
      </c>
      <c r="E24" s="96">
        <v>7830</v>
      </c>
      <c r="F24" s="125">
        <v>1901</v>
      </c>
      <c r="G24" s="169">
        <f>M24-F24</f>
        <v>2919</v>
      </c>
      <c r="H24" s="164"/>
      <c r="I24" s="85"/>
      <c r="J24" s="69">
        <f t="shared" ref="J24:J47" si="2">SUM(F24:I24)</f>
        <v>4820</v>
      </c>
      <c r="K24" s="119">
        <f>IF(E24=0,"x",(J24/E24*100))</f>
        <v>61.558109833971905</v>
      </c>
      <c r="L24" s="178"/>
      <c r="M24" s="141">
        <v>4820</v>
      </c>
      <c r="N24" s="323"/>
      <c r="O24" s="324"/>
    </row>
    <row r="25" spans="1:15" x14ac:dyDescent="0.2">
      <c r="A25" s="35" t="s">
        <v>31</v>
      </c>
      <c r="B25" s="58" t="s">
        <v>4</v>
      </c>
      <c r="C25" s="370">
        <v>0</v>
      </c>
      <c r="D25" s="126"/>
      <c r="E25" s="97"/>
      <c r="F25" s="126">
        <v>0</v>
      </c>
      <c r="G25" s="170">
        <f t="shared" ref="G25:G42" si="3">M25-F25</f>
        <v>0</v>
      </c>
      <c r="H25" s="165"/>
      <c r="I25" s="79"/>
      <c r="J25" s="111">
        <f t="shared" si="2"/>
        <v>0</v>
      </c>
      <c r="K25" s="120" t="str">
        <f>IF(E25=0,"x",(J25/E25)*100)</f>
        <v>x</v>
      </c>
      <c r="L25" s="178"/>
      <c r="M25" s="361">
        <v>0</v>
      </c>
      <c r="N25" s="326"/>
      <c r="O25" s="327"/>
    </row>
    <row r="26" spans="1:15" ht="13.5" thickBot="1" x14ac:dyDescent="0.25">
      <c r="A26" s="33" t="s">
        <v>30</v>
      </c>
      <c r="B26" s="59">
        <v>672</v>
      </c>
      <c r="C26" s="371">
        <v>1800</v>
      </c>
      <c r="D26" s="127">
        <v>1530</v>
      </c>
      <c r="E26" s="98">
        <v>1530</v>
      </c>
      <c r="F26" s="161">
        <v>383</v>
      </c>
      <c r="G26" s="171">
        <f t="shared" si="3"/>
        <v>382</v>
      </c>
      <c r="H26" s="166"/>
      <c r="I26" s="88"/>
      <c r="J26" s="112">
        <f t="shared" si="2"/>
        <v>765</v>
      </c>
      <c r="K26" s="121">
        <f t="shared" ref="K26" si="4">IF(E26=0,"x",(J26/E26*100))</f>
        <v>50</v>
      </c>
      <c r="L26" s="178"/>
      <c r="M26" s="363">
        <v>765</v>
      </c>
      <c r="N26" s="332"/>
      <c r="O26" s="333"/>
    </row>
    <row r="27" spans="1:15" x14ac:dyDescent="0.2">
      <c r="A27" s="34" t="s">
        <v>6</v>
      </c>
      <c r="B27" s="57">
        <v>501</v>
      </c>
      <c r="C27" s="372">
        <v>774</v>
      </c>
      <c r="D27" s="128">
        <v>750</v>
      </c>
      <c r="E27" s="99">
        <v>750</v>
      </c>
      <c r="F27" s="128">
        <v>171</v>
      </c>
      <c r="G27" s="83">
        <f t="shared" si="3"/>
        <v>207</v>
      </c>
      <c r="H27" s="167"/>
      <c r="I27" s="84"/>
      <c r="J27" s="69">
        <f t="shared" si="2"/>
        <v>378</v>
      </c>
      <c r="K27" s="124">
        <f t="shared" ref="K27:K47" si="5">IF(E27=0,"x",(J27/E27)*100)</f>
        <v>50.4</v>
      </c>
      <c r="L27" s="178"/>
      <c r="M27" s="366">
        <v>378</v>
      </c>
      <c r="N27" s="335"/>
      <c r="O27" s="336"/>
    </row>
    <row r="28" spans="1:15" x14ac:dyDescent="0.2">
      <c r="A28" s="35" t="s">
        <v>29</v>
      </c>
      <c r="B28" s="58">
        <v>502</v>
      </c>
      <c r="C28" s="373">
        <v>565</v>
      </c>
      <c r="D28" s="129">
        <v>532</v>
      </c>
      <c r="E28" s="100">
        <v>532</v>
      </c>
      <c r="F28" s="129">
        <v>47</v>
      </c>
      <c r="G28" s="80">
        <f t="shared" si="3"/>
        <v>246</v>
      </c>
      <c r="H28" s="165"/>
      <c r="I28" s="79"/>
      <c r="J28" s="111">
        <f t="shared" si="2"/>
        <v>293</v>
      </c>
      <c r="K28" s="120">
        <f t="shared" si="5"/>
        <v>55.075187969924812</v>
      </c>
      <c r="L28" s="178"/>
      <c r="M28" s="361">
        <v>293</v>
      </c>
      <c r="N28" s="326"/>
      <c r="O28" s="327"/>
    </row>
    <row r="29" spans="1:15" x14ac:dyDescent="0.2">
      <c r="A29" s="35" t="s">
        <v>5</v>
      </c>
      <c r="B29" s="58">
        <v>504</v>
      </c>
      <c r="C29" s="373">
        <v>0</v>
      </c>
      <c r="D29" s="129"/>
      <c r="E29" s="100"/>
      <c r="F29" s="129">
        <v>0</v>
      </c>
      <c r="G29" s="80">
        <f t="shared" si="3"/>
        <v>0</v>
      </c>
      <c r="H29" s="165"/>
      <c r="I29" s="79"/>
      <c r="J29" s="111">
        <f t="shared" si="2"/>
        <v>0</v>
      </c>
      <c r="K29" s="120" t="str">
        <f t="shared" si="5"/>
        <v>x</v>
      </c>
      <c r="L29" s="178"/>
      <c r="M29" s="361">
        <v>0</v>
      </c>
      <c r="N29" s="326"/>
      <c r="O29" s="327"/>
    </row>
    <row r="30" spans="1:15" x14ac:dyDescent="0.2">
      <c r="A30" s="35" t="s">
        <v>0</v>
      </c>
      <c r="B30" s="58">
        <v>511</v>
      </c>
      <c r="C30" s="373">
        <v>138</v>
      </c>
      <c r="D30" s="129">
        <v>240</v>
      </c>
      <c r="E30" s="100">
        <v>223</v>
      </c>
      <c r="F30" s="129">
        <v>37</v>
      </c>
      <c r="G30" s="80">
        <f t="shared" si="3"/>
        <v>43</v>
      </c>
      <c r="H30" s="165"/>
      <c r="I30" s="79"/>
      <c r="J30" s="111">
        <f t="shared" si="2"/>
        <v>80</v>
      </c>
      <c r="K30" s="120">
        <f t="shared" si="5"/>
        <v>35.874439461883405</v>
      </c>
      <c r="L30" s="178"/>
      <c r="M30" s="361">
        <v>80</v>
      </c>
      <c r="N30" s="326"/>
      <c r="O30" s="327"/>
    </row>
    <row r="31" spans="1:15" x14ac:dyDescent="0.2">
      <c r="A31" s="35" t="s">
        <v>1</v>
      </c>
      <c r="B31" s="58">
        <v>518</v>
      </c>
      <c r="C31" s="373">
        <v>497</v>
      </c>
      <c r="D31" s="129">
        <v>429</v>
      </c>
      <c r="E31" s="100">
        <v>429</v>
      </c>
      <c r="F31" s="129">
        <v>107</v>
      </c>
      <c r="G31" s="80">
        <f t="shared" si="3"/>
        <v>111</v>
      </c>
      <c r="H31" s="165"/>
      <c r="I31" s="79"/>
      <c r="J31" s="111">
        <f t="shared" si="2"/>
        <v>218</v>
      </c>
      <c r="K31" s="120">
        <f t="shared" si="5"/>
        <v>50.815850815850816</v>
      </c>
      <c r="L31" s="178"/>
      <c r="M31" s="361">
        <v>218</v>
      </c>
      <c r="N31" s="326"/>
      <c r="O31" s="327"/>
    </row>
    <row r="32" spans="1:15" x14ac:dyDescent="0.2">
      <c r="A32" s="35" t="s">
        <v>28</v>
      </c>
      <c r="B32" s="58">
        <v>521</v>
      </c>
      <c r="C32" s="373">
        <v>5455</v>
      </c>
      <c r="D32" s="129">
        <v>4680</v>
      </c>
      <c r="E32" s="100">
        <v>4680</v>
      </c>
      <c r="F32" s="129">
        <v>1138</v>
      </c>
      <c r="G32" s="80">
        <f t="shared" si="3"/>
        <v>1831</v>
      </c>
      <c r="H32" s="165"/>
      <c r="I32" s="79"/>
      <c r="J32" s="111">
        <f t="shared" si="2"/>
        <v>2969</v>
      </c>
      <c r="K32" s="120">
        <f t="shared" si="5"/>
        <v>63.440170940170937</v>
      </c>
      <c r="L32" s="178"/>
      <c r="M32" s="361">
        <v>2969</v>
      </c>
      <c r="N32" s="326"/>
      <c r="O32" s="327"/>
    </row>
    <row r="33" spans="1:15" x14ac:dyDescent="0.2">
      <c r="A33" s="35" t="s">
        <v>27</v>
      </c>
      <c r="B33" s="58" t="s">
        <v>26</v>
      </c>
      <c r="C33" s="373">
        <v>2165</v>
      </c>
      <c r="D33" s="129">
        <v>1830</v>
      </c>
      <c r="E33" s="100">
        <v>1830</v>
      </c>
      <c r="F33" s="129">
        <v>406</v>
      </c>
      <c r="G33" s="80">
        <f t="shared" si="3"/>
        <v>667</v>
      </c>
      <c r="H33" s="165"/>
      <c r="I33" s="79"/>
      <c r="J33" s="111">
        <f t="shared" si="2"/>
        <v>1073</v>
      </c>
      <c r="K33" s="120">
        <f t="shared" si="5"/>
        <v>58.63387978142076</v>
      </c>
      <c r="L33" s="178"/>
      <c r="M33" s="361">
        <v>1073</v>
      </c>
      <c r="N33" s="326"/>
      <c r="O33" s="327"/>
    </row>
    <row r="34" spans="1:15" x14ac:dyDescent="0.2">
      <c r="A34" s="35" t="s">
        <v>25</v>
      </c>
      <c r="B34" s="58">
        <v>557</v>
      </c>
      <c r="C34" s="373">
        <v>0</v>
      </c>
      <c r="D34" s="129">
        <v>0</v>
      </c>
      <c r="E34" s="100">
        <v>0</v>
      </c>
      <c r="F34" s="129">
        <v>0</v>
      </c>
      <c r="G34" s="80">
        <f t="shared" si="3"/>
        <v>0</v>
      </c>
      <c r="H34" s="165"/>
      <c r="I34" s="79"/>
      <c r="J34" s="111">
        <f t="shared" si="2"/>
        <v>0</v>
      </c>
      <c r="K34" s="120" t="str">
        <f t="shared" si="5"/>
        <v>x</v>
      </c>
      <c r="L34" s="178"/>
      <c r="M34" s="361">
        <v>0</v>
      </c>
      <c r="N34" s="326"/>
      <c r="O34" s="327"/>
    </row>
    <row r="35" spans="1:15" x14ac:dyDescent="0.2">
      <c r="A35" s="35" t="s">
        <v>2</v>
      </c>
      <c r="B35" s="58">
        <v>551</v>
      </c>
      <c r="C35" s="373">
        <v>36</v>
      </c>
      <c r="D35" s="129">
        <v>30</v>
      </c>
      <c r="E35" s="100">
        <v>47</v>
      </c>
      <c r="F35" s="129">
        <v>8</v>
      </c>
      <c r="G35" s="80">
        <f t="shared" si="3"/>
        <v>10</v>
      </c>
      <c r="H35" s="165"/>
      <c r="I35" s="79"/>
      <c r="J35" s="111">
        <f t="shared" si="2"/>
        <v>18</v>
      </c>
      <c r="K35" s="120">
        <f t="shared" si="5"/>
        <v>38.297872340425535</v>
      </c>
      <c r="L35" s="178"/>
      <c r="M35" s="361">
        <v>18</v>
      </c>
      <c r="N35" s="326"/>
      <c r="O35" s="327"/>
    </row>
    <row r="36" spans="1:15" ht="13.5" thickBot="1" x14ac:dyDescent="0.25">
      <c r="A36" s="32" t="s">
        <v>24</v>
      </c>
      <c r="B36" s="60" t="s">
        <v>23</v>
      </c>
      <c r="C36" s="374">
        <v>183</v>
      </c>
      <c r="D36" s="130">
        <v>124</v>
      </c>
      <c r="E36" s="101">
        <v>124</v>
      </c>
      <c r="F36" s="162">
        <v>0</v>
      </c>
      <c r="G36" s="80">
        <f t="shared" si="3"/>
        <v>115</v>
      </c>
      <c r="H36" s="168"/>
      <c r="I36" s="79"/>
      <c r="J36" s="112">
        <f t="shared" si="2"/>
        <v>115</v>
      </c>
      <c r="K36" s="121">
        <f t="shared" si="5"/>
        <v>92.741935483870961</v>
      </c>
      <c r="L36" s="178"/>
      <c r="M36" s="368">
        <v>115</v>
      </c>
      <c r="N36" s="340"/>
      <c r="O36" s="341"/>
    </row>
    <row r="37" spans="1:15" ht="13.5" thickBot="1" x14ac:dyDescent="0.25">
      <c r="A37" s="36" t="s">
        <v>22</v>
      </c>
      <c r="B37" s="62"/>
      <c r="C37" s="364">
        <f t="shared" ref="C37" si="6">SUM(C27:C36)</f>
        <v>9813</v>
      </c>
      <c r="D37" s="52">
        <f t="shared" ref="D37:I37" si="7">SUM(D27:D36)</f>
        <v>8615</v>
      </c>
      <c r="E37" s="63">
        <f t="shared" si="7"/>
        <v>8615</v>
      </c>
      <c r="F37" s="52">
        <f t="shared" si="7"/>
        <v>1914</v>
      </c>
      <c r="G37" s="21">
        <f t="shared" si="7"/>
        <v>3230</v>
      </c>
      <c r="H37" s="23">
        <f t="shared" si="7"/>
        <v>0</v>
      </c>
      <c r="I37" s="89">
        <f t="shared" si="7"/>
        <v>0</v>
      </c>
      <c r="J37" s="63">
        <f t="shared" si="2"/>
        <v>5144</v>
      </c>
      <c r="K37" s="122">
        <f t="shared" si="5"/>
        <v>59.709808473592574</v>
      </c>
      <c r="L37" s="178"/>
      <c r="M37" s="342">
        <f>SUM(M27:M36)</f>
        <v>5144</v>
      </c>
      <c r="N37" s="343">
        <f>SUM(N27:N36)</f>
        <v>0</v>
      </c>
      <c r="O37" s="342">
        <f>SUM(O27:O36)</f>
        <v>0</v>
      </c>
    </row>
    <row r="38" spans="1:15" x14ac:dyDescent="0.2">
      <c r="A38" s="34" t="s">
        <v>21</v>
      </c>
      <c r="B38" s="57">
        <v>601</v>
      </c>
      <c r="C38" s="372">
        <v>0</v>
      </c>
      <c r="D38" s="128"/>
      <c r="E38" s="99"/>
      <c r="F38" s="163">
        <v>0</v>
      </c>
      <c r="G38" s="80">
        <f t="shared" si="3"/>
        <v>0</v>
      </c>
      <c r="H38" s="167"/>
      <c r="I38" s="79"/>
      <c r="J38" s="69">
        <f t="shared" si="2"/>
        <v>0</v>
      </c>
      <c r="K38" s="119" t="str">
        <f t="shared" si="5"/>
        <v>x</v>
      </c>
      <c r="L38" s="178"/>
      <c r="M38" s="366">
        <v>0</v>
      </c>
      <c r="N38" s="335"/>
      <c r="O38" s="336"/>
    </row>
    <row r="39" spans="1:15" x14ac:dyDescent="0.2">
      <c r="A39" s="35" t="s">
        <v>20</v>
      </c>
      <c r="B39" s="58">
        <v>602</v>
      </c>
      <c r="C39" s="373">
        <v>771</v>
      </c>
      <c r="D39" s="129">
        <v>700</v>
      </c>
      <c r="E39" s="100">
        <v>700</v>
      </c>
      <c r="F39" s="129">
        <v>202</v>
      </c>
      <c r="G39" s="80">
        <f t="shared" si="3"/>
        <v>235</v>
      </c>
      <c r="H39" s="165"/>
      <c r="I39" s="79"/>
      <c r="J39" s="111">
        <f t="shared" si="2"/>
        <v>437</v>
      </c>
      <c r="K39" s="120">
        <f t="shared" si="5"/>
        <v>62.428571428571431</v>
      </c>
      <c r="L39" s="178"/>
      <c r="M39" s="361">
        <v>437</v>
      </c>
      <c r="N39" s="326"/>
      <c r="O39" s="327"/>
    </row>
    <row r="40" spans="1:15" x14ac:dyDescent="0.2">
      <c r="A40" s="35" t="s">
        <v>19</v>
      </c>
      <c r="B40" s="58">
        <v>604</v>
      </c>
      <c r="C40" s="373">
        <v>0</v>
      </c>
      <c r="D40" s="129"/>
      <c r="E40" s="100"/>
      <c r="F40" s="129">
        <v>0</v>
      </c>
      <c r="G40" s="80">
        <f t="shared" si="3"/>
        <v>0</v>
      </c>
      <c r="H40" s="165"/>
      <c r="I40" s="79"/>
      <c r="J40" s="111">
        <f t="shared" si="2"/>
        <v>0</v>
      </c>
      <c r="K40" s="120" t="str">
        <f t="shared" si="5"/>
        <v>x</v>
      </c>
      <c r="L40" s="178"/>
      <c r="M40" s="361">
        <v>0</v>
      </c>
      <c r="N40" s="326"/>
      <c r="O40" s="327"/>
    </row>
    <row r="41" spans="1:15" x14ac:dyDescent="0.2">
      <c r="A41" s="35" t="s">
        <v>18</v>
      </c>
      <c r="B41" s="58" t="s">
        <v>17</v>
      </c>
      <c r="C41" s="373">
        <v>9064</v>
      </c>
      <c r="D41" s="129">
        <v>7830</v>
      </c>
      <c r="E41" s="100">
        <v>7830</v>
      </c>
      <c r="F41" s="129">
        <v>1901</v>
      </c>
      <c r="G41" s="80">
        <f t="shared" si="3"/>
        <v>2919</v>
      </c>
      <c r="H41" s="165"/>
      <c r="I41" s="79"/>
      <c r="J41" s="111">
        <f t="shared" si="2"/>
        <v>4820</v>
      </c>
      <c r="K41" s="120">
        <f t="shared" si="5"/>
        <v>61.558109833971905</v>
      </c>
      <c r="L41" s="178"/>
      <c r="M41" s="361">
        <v>4820</v>
      </c>
      <c r="N41" s="326"/>
      <c r="O41" s="327"/>
    </row>
    <row r="42" spans="1:15" ht="13.5" thickBot="1" x14ac:dyDescent="0.25">
      <c r="A42" s="32" t="s">
        <v>7</v>
      </c>
      <c r="B42" s="60" t="s">
        <v>16</v>
      </c>
      <c r="C42" s="374">
        <v>6</v>
      </c>
      <c r="D42" s="130">
        <v>85</v>
      </c>
      <c r="E42" s="101">
        <v>85</v>
      </c>
      <c r="F42" s="162">
        <v>0</v>
      </c>
      <c r="G42" s="87">
        <f t="shared" si="3"/>
        <v>35</v>
      </c>
      <c r="H42" s="168"/>
      <c r="I42" s="79"/>
      <c r="J42" s="112">
        <f t="shared" si="2"/>
        <v>35</v>
      </c>
      <c r="K42" s="121">
        <f t="shared" si="5"/>
        <v>41.17647058823529</v>
      </c>
      <c r="L42" s="178"/>
      <c r="M42" s="368">
        <v>35</v>
      </c>
      <c r="N42" s="340"/>
      <c r="O42" s="341"/>
    </row>
    <row r="43" spans="1:15" ht="13.5" thickBot="1" x14ac:dyDescent="0.25">
      <c r="A43" s="36" t="s">
        <v>15</v>
      </c>
      <c r="B43" s="62" t="s">
        <v>4</v>
      </c>
      <c r="C43" s="52">
        <f t="shared" ref="C43:I43" si="8">SUM(C38:C42)</f>
        <v>9841</v>
      </c>
      <c r="D43" s="52">
        <f t="shared" si="8"/>
        <v>8615</v>
      </c>
      <c r="E43" s="63">
        <f t="shared" si="8"/>
        <v>8615</v>
      </c>
      <c r="F43" s="8">
        <f t="shared" si="8"/>
        <v>2103</v>
      </c>
      <c r="G43" s="277">
        <f t="shared" si="8"/>
        <v>3189</v>
      </c>
      <c r="H43" s="21">
        <f t="shared" si="8"/>
        <v>0</v>
      </c>
      <c r="I43" s="90">
        <f t="shared" si="8"/>
        <v>0</v>
      </c>
      <c r="J43" s="63">
        <f t="shared" si="2"/>
        <v>5292</v>
      </c>
      <c r="K43" s="124">
        <f t="shared" si="5"/>
        <v>61.427742309924547</v>
      </c>
      <c r="L43" s="178"/>
      <c r="M43" s="342">
        <f>SUM(M38:M42)</f>
        <v>5292</v>
      </c>
      <c r="N43" s="343">
        <f>SUM(N38:N42)</f>
        <v>0</v>
      </c>
      <c r="O43" s="342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375"/>
      <c r="N44" s="376"/>
      <c r="O44" s="376"/>
    </row>
    <row r="45" spans="1:15" ht="13.5" thickBot="1" x14ac:dyDescent="0.25">
      <c r="A45" s="68" t="s">
        <v>14</v>
      </c>
      <c r="B45" s="62" t="s">
        <v>4</v>
      </c>
      <c r="C45" s="8">
        <f t="shared" ref="C45:I45" si="9">C43-C41</f>
        <v>777</v>
      </c>
      <c r="D45" s="63">
        <f t="shared" si="9"/>
        <v>785</v>
      </c>
      <c r="E45" s="63">
        <f t="shared" si="9"/>
        <v>785</v>
      </c>
      <c r="F45" s="8">
        <f t="shared" si="9"/>
        <v>202</v>
      </c>
      <c r="G45" s="64">
        <f t="shared" si="9"/>
        <v>270</v>
      </c>
      <c r="H45" s="8">
        <f t="shared" si="9"/>
        <v>0</v>
      </c>
      <c r="I45" s="64">
        <f t="shared" si="9"/>
        <v>0</v>
      </c>
      <c r="J45" s="69">
        <f t="shared" si="2"/>
        <v>472</v>
      </c>
      <c r="K45" s="119">
        <f t="shared" si="5"/>
        <v>60.127388535031848</v>
      </c>
      <c r="L45" s="178"/>
      <c r="M45" s="348">
        <f>M43-M41</f>
        <v>472</v>
      </c>
      <c r="N45" s="349">
        <f>N43-N41</f>
        <v>0</v>
      </c>
      <c r="O45" s="34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10">C43-C37</f>
        <v>28</v>
      </c>
      <c r="D46" s="63">
        <f t="shared" si="10"/>
        <v>0</v>
      </c>
      <c r="E46" s="63">
        <f t="shared" si="10"/>
        <v>0</v>
      </c>
      <c r="F46" s="8">
        <f t="shared" si="10"/>
        <v>189</v>
      </c>
      <c r="G46" s="64">
        <f t="shared" si="10"/>
        <v>-41</v>
      </c>
      <c r="H46" s="8">
        <f t="shared" si="10"/>
        <v>0</v>
      </c>
      <c r="I46" s="64">
        <f t="shared" si="10"/>
        <v>0</v>
      </c>
      <c r="J46" s="69">
        <f t="shared" si="2"/>
        <v>148</v>
      </c>
      <c r="K46" s="119" t="str">
        <f t="shared" si="5"/>
        <v>x</v>
      </c>
      <c r="L46" s="178"/>
      <c r="M46" s="348">
        <f>M43-M37</f>
        <v>148</v>
      </c>
      <c r="N46" s="349">
        <f>N43-N37</f>
        <v>0</v>
      </c>
      <c r="O46" s="34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1">C46-C41</f>
        <v>-9036</v>
      </c>
      <c r="D47" s="63">
        <f t="shared" si="11"/>
        <v>-7830</v>
      </c>
      <c r="E47" s="63">
        <f t="shared" si="11"/>
        <v>-7830</v>
      </c>
      <c r="F47" s="8">
        <f t="shared" si="11"/>
        <v>-1712</v>
      </c>
      <c r="G47" s="64">
        <f t="shared" si="11"/>
        <v>-2960</v>
      </c>
      <c r="H47" s="8">
        <f t="shared" si="11"/>
        <v>0</v>
      </c>
      <c r="I47" s="64">
        <f t="shared" si="11"/>
        <v>0</v>
      </c>
      <c r="J47" s="63">
        <f t="shared" si="2"/>
        <v>-4672</v>
      </c>
      <c r="K47" s="119">
        <f t="shared" si="5"/>
        <v>59.667943805874849</v>
      </c>
      <c r="L47" s="178"/>
      <c r="M47" s="348">
        <f>M46-M41</f>
        <v>-4672</v>
      </c>
      <c r="N47" s="349">
        <f>N46-N41</f>
        <v>0</v>
      </c>
      <c r="O47" s="34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99</v>
      </c>
    </row>
    <row r="58" spans="1:10" x14ac:dyDescent="0.2">
      <c r="A58" s="26" t="s">
        <v>100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S17" sqref="S1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136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265"/>
      <c r="C11" s="377">
        <v>9</v>
      </c>
      <c r="D11" s="108">
        <v>11</v>
      </c>
      <c r="E11" s="102">
        <v>10</v>
      </c>
      <c r="F11" s="158">
        <v>10</v>
      </c>
      <c r="G11" s="266">
        <f>M11</f>
        <v>10</v>
      </c>
      <c r="H11" s="192"/>
      <c r="I11" s="193"/>
      <c r="J11" s="114" t="s">
        <v>4</v>
      </c>
      <c r="K11" s="118" t="s">
        <v>4</v>
      </c>
      <c r="L11" s="178"/>
      <c r="M11" s="141">
        <v>10</v>
      </c>
      <c r="N11" s="378"/>
      <c r="O11" s="378"/>
    </row>
    <row r="12" spans="1:16" ht="13.5" thickBot="1" x14ac:dyDescent="0.25">
      <c r="A12" s="33" t="s">
        <v>44</v>
      </c>
      <c r="B12" s="196"/>
      <c r="C12" s="379">
        <v>8.85</v>
      </c>
      <c r="D12" s="198">
        <v>10.8</v>
      </c>
      <c r="E12" s="103">
        <v>10.8</v>
      </c>
      <c r="F12" s="159">
        <v>9.15</v>
      </c>
      <c r="G12" s="352">
        <f>M12</f>
        <v>9.15</v>
      </c>
      <c r="H12" s="353"/>
      <c r="I12" s="352"/>
      <c r="J12" s="115"/>
      <c r="K12" s="61" t="s">
        <v>4</v>
      </c>
      <c r="L12" s="178"/>
      <c r="M12" s="172">
        <v>9.15</v>
      </c>
      <c r="N12" s="380"/>
      <c r="O12" s="380"/>
    </row>
    <row r="13" spans="1:16" x14ac:dyDescent="0.2">
      <c r="A13" s="34" t="s">
        <v>62</v>
      </c>
      <c r="B13" s="50"/>
      <c r="C13" s="133">
        <v>4331</v>
      </c>
      <c r="D13" s="108" t="s">
        <v>4</v>
      </c>
      <c r="E13" s="108">
        <v>0</v>
      </c>
      <c r="F13" s="139">
        <v>4345</v>
      </c>
      <c r="G13" s="79">
        <f>M13</f>
        <v>4359</v>
      </c>
      <c r="H13" s="80"/>
      <c r="I13" s="79"/>
      <c r="J13" s="111" t="s">
        <v>4</v>
      </c>
      <c r="K13" s="6" t="s">
        <v>4</v>
      </c>
      <c r="L13" s="178"/>
      <c r="M13" s="141">
        <v>4359</v>
      </c>
      <c r="N13" s="93"/>
      <c r="O13" s="93"/>
    </row>
    <row r="14" spans="1:16" x14ac:dyDescent="0.2">
      <c r="A14" s="35" t="s">
        <v>63</v>
      </c>
      <c r="B14" s="50"/>
      <c r="C14" s="133">
        <v>3586</v>
      </c>
      <c r="D14" s="109" t="s">
        <v>4</v>
      </c>
      <c r="E14" s="109">
        <v>6976</v>
      </c>
      <c r="F14" s="137">
        <v>3633</v>
      </c>
      <c r="G14" s="79">
        <f t="shared" ref="G14:G23" si="0">M14</f>
        <v>3629</v>
      </c>
      <c r="H14" s="80"/>
      <c r="I14" s="79"/>
      <c r="J14" s="111" t="s">
        <v>4</v>
      </c>
      <c r="K14" s="6" t="s">
        <v>4</v>
      </c>
      <c r="L14" s="178"/>
      <c r="M14" s="361">
        <v>3629</v>
      </c>
      <c r="N14" s="93"/>
      <c r="O14" s="93"/>
    </row>
    <row r="15" spans="1:16" x14ac:dyDescent="0.2">
      <c r="A15" s="35" t="s">
        <v>43</v>
      </c>
      <c r="B15" s="50" t="s">
        <v>42</v>
      </c>
      <c r="C15" s="133">
        <v>16</v>
      </c>
      <c r="D15" s="109" t="s">
        <v>4</v>
      </c>
      <c r="E15" s="109">
        <v>64</v>
      </c>
      <c r="F15" s="137">
        <v>0</v>
      </c>
      <c r="G15" s="79">
        <f t="shared" si="0"/>
        <v>0</v>
      </c>
      <c r="H15" s="80"/>
      <c r="I15" s="79"/>
      <c r="J15" s="111" t="s">
        <v>4</v>
      </c>
      <c r="K15" s="6" t="s">
        <v>4</v>
      </c>
      <c r="L15" s="178"/>
      <c r="M15" s="361">
        <v>0</v>
      </c>
      <c r="N15" s="93"/>
      <c r="O15" s="93"/>
    </row>
    <row r="16" spans="1:16" x14ac:dyDescent="0.2">
      <c r="A16" s="35" t="s">
        <v>41</v>
      </c>
      <c r="B16" s="50" t="s">
        <v>4</v>
      </c>
      <c r="C16" s="133">
        <v>553</v>
      </c>
      <c r="D16" s="109" t="s">
        <v>4</v>
      </c>
      <c r="E16" s="109" t="s">
        <v>4</v>
      </c>
      <c r="F16" s="137">
        <v>2420</v>
      </c>
      <c r="G16" s="79">
        <f t="shared" si="0"/>
        <v>3293</v>
      </c>
      <c r="H16" s="80"/>
      <c r="I16" s="79"/>
      <c r="J16" s="111" t="s">
        <v>4</v>
      </c>
      <c r="K16" s="6" t="s">
        <v>4</v>
      </c>
      <c r="L16" s="178"/>
      <c r="M16" s="361">
        <v>3293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134">
        <v>1418</v>
      </c>
      <c r="D17" s="110" t="s">
        <v>4</v>
      </c>
      <c r="E17" s="110" t="s">
        <v>4</v>
      </c>
      <c r="F17" s="160">
        <v>2147</v>
      </c>
      <c r="G17" s="79">
        <f t="shared" si="0"/>
        <v>2139</v>
      </c>
      <c r="H17" s="81"/>
      <c r="I17" s="82"/>
      <c r="J17" s="116" t="s">
        <v>4</v>
      </c>
      <c r="K17" s="7" t="s">
        <v>4</v>
      </c>
      <c r="L17" s="178"/>
      <c r="M17" s="363">
        <v>2139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2732</v>
      </c>
      <c r="D18" s="52" t="s">
        <v>4</v>
      </c>
      <c r="E18" s="52" t="s">
        <v>4</v>
      </c>
      <c r="F18" s="21">
        <f>F13-F14+F15+F16+F17</f>
        <v>5279</v>
      </c>
      <c r="G18" s="21">
        <f>G13-G14+G15+G16+G17</f>
        <v>6162</v>
      </c>
      <c r="H18" s="53"/>
      <c r="I18" s="54"/>
      <c r="J18" s="63" t="s">
        <v>4</v>
      </c>
      <c r="K18" s="8" t="s">
        <v>4</v>
      </c>
      <c r="L18" s="178"/>
      <c r="M18" s="365">
        <f>M13-M14+M15+M16+M17</f>
        <v>6162</v>
      </c>
      <c r="N18" s="365">
        <f t="shared" ref="N18:O18" si="1">N13-N14+N15+N16+N17</f>
        <v>0</v>
      </c>
      <c r="O18" s="365">
        <f t="shared" si="1"/>
        <v>0</v>
      </c>
    </row>
    <row r="19" spans="1:15" x14ac:dyDescent="0.2">
      <c r="A19" s="32" t="s">
        <v>66</v>
      </c>
      <c r="B19" s="55" t="s">
        <v>67</v>
      </c>
      <c r="C19" s="134">
        <v>746</v>
      </c>
      <c r="D19" s="108" t="s">
        <v>4</v>
      </c>
      <c r="E19" s="108" t="s">
        <v>4</v>
      </c>
      <c r="F19" s="160">
        <v>712</v>
      </c>
      <c r="G19" s="79">
        <f t="shared" si="0"/>
        <v>730</v>
      </c>
      <c r="H19" s="83"/>
      <c r="I19" s="84"/>
      <c r="J19" s="116" t="s">
        <v>4</v>
      </c>
      <c r="K19" s="7" t="s">
        <v>4</v>
      </c>
      <c r="L19" s="178"/>
      <c r="M19" s="366">
        <v>730</v>
      </c>
      <c r="N19" s="94"/>
      <c r="O19" s="94"/>
    </row>
    <row r="20" spans="1:15" x14ac:dyDescent="0.2">
      <c r="A20" s="35" t="s">
        <v>37</v>
      </c>
      <c r="B20" s="50" t="s">
        <v>36</v>
      </c>
      <c r="C20" s="133">
        <v>799</v>
      </c>
      <c r="D20" s="109" t="s">
        <v>4</v>
      </c>
      <c r="E20" s="109" t="s">
        <v>4</v>
      </c>
      <c r="F20" s="137">
        <v>841</v>
      </c>
      <c r="G20" s="79">
        <f t="shared" si="0"/>
        <v>1055</v>
      </c>
      <c r="H20" s="80"/>
      <c r="I20" s="79"/>
      <c r="J20" s="111" t="s">
        <v>4</v>
      </c>
      <c r="K20" s="6" t="s">
        <v>4</v>
      </c>
      <c r="L20" s="178"/>
      <c r="M20" s="361">
        <v>1055</v>
      </c>
      <c r="N20" s="93"/>
      <c r="O20" s="93"/>
    </row>
    <row r="21" spans="1:15" x14ac:dyDescent="0.2">
      <c r="A21" s="35" t="s">
        <v>35</v>
      </c>
      <c r="B21" s="50" t="s">
        <v>4</v>
      </c>
      <c r="C21" s="133">
        <v>0</v>
      </c>
      <c r="D21" s="109" t="s">
        <v>4</v>
      </c>
      <c r="E21" s="109" t="s">
        <v>4</v>
      </c>
      <c r="F21" s="137">
        <v>0</v>
      </c>
      <c r="G21" s="79">
        <f t="shared" si="0"/>
        <v>0</v>
      </c>
      <c r="H21" s="80"/>
      <c r="I21" s="79"/>
      <c r="J21" s="111" t="s">
        <v>4</v>
      </c>
      <c r="K21" s="6" t="s">
        <v>4</v>
      </c>
      <c r="L21" s="178"/>
      <c r="M21" s="361">
        <v>0</v>
      </c>
      <c r="N21" s="93"/>
      <c r="O21" s="93"/>
    </row>
    <row r="22" spans="1:15" x14ac:dyDescent="0.2">
      <c r="A22" s="35" t="s">
        <v>34</v>
      </c>
      <c r="B22" s="50" t="s">
        <v>4</v>
      </c>
      <c r="C22" s="133">
        <v>961</v>
      </c>
      <c r="D22" s="109" t="s">
        <v>4</v>
      </c>
      <c r="E22" s="109" t="s">
        <v>4</v>
      </c>
      <c r="F22" s="137">
        <v>3733</v>
      </c>
      <c r="G22" s="79">
        <f t="shared" si="0"/>
        <v>4319</v>
      </c>
      <c r="H22" s="80"/>
      <c r="I22" s="79"/>
      <c r="J22" s="111" t="s">
        <v>4</v>
      </c>
      <c r="K22" s="6" t="s">
        <v>4</v>
      </c>
      <c r="L22" s="178"/>
      <c r="M22" s="361">
        <v>4319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135">
        <v>0</v>
      </c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368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136">
        <v>6976</v>
      </c>
      <c r="D24" s="125">
        <v>7070</v>
      </c>
      <c r="E24" s="96">
        <v>7070</v>
      </c>
      <c r="F24" s="125">
        <v>1647</v>
      </c>
      <c r="G24" s="169">
        <f>M24-F24</f>
        <v>1739</v>
      </c>
      <c r="H24" s="164"/>
      <c r="I24" s="85"/>
      <c r="J24" s="69">
        <f t="shared" ref="J24:J47" si="2">SUM(F24:I24)</f>
        <v>3386</v>
      </c>
      <c r="K24" s="119">
        <f>IF(E24=0,"x",(J24/E24*100))</f>
        <v>47.892503536067892</v>
      </c>
      <c r="L24" s="178"/>
      <c r="M24" s="141">
        <v>3386</v>
      </c>
      <c r="N24" s="323"/>
      <c r="O24" s="324"/>
    </row>
    <row r="25" spans="1:15" x14ac:dyDescent="0.2">
      <c r="A25" s="35" t="s">
        <v>31</v>
      </c>
      <c r="B25" s="58" t="s">
        <v>4</v>
      </c>
      <c r="C25" s="137">
        <v>0</v>
      </c>
      <c r="D25" s="126">
        <v>0</v>
      </c>
      <c r="E25" s="97">
        <v>0</v>
      </c>
      <c r="F25" s="126">
        <v>0</v>
      </c>
      <c r="G25" s="170">
        <f t="shared" ref="G25:G42" si="3">M25-F25</f>
        <v>0</v>
      </c>
      <c r="H25" s="165"/>
      <c r="I25" s="79"/>
      <c r="J25" s="111">
        <f t="shared" si="2"/>
        <v>0</v>
      </c>
      <c r="K25" s="120" t="str">
        <f>IF(E25=0,"x",(J25/E25)*100)</f>
        <v>x</v>
      </c>
      <c r="L25" s="178"/>
      <c r="M25" s="361">
        <v>0</v>
      </c>
      <c r="N25" s="326"/>
      <c r="O25" s="327"/>
    </row>
    <row r="26" spans="1:15" ht="13.5" thickBot="1" x14ac:dyDescent="0.25">
      <c r="A26" s="33" t="s">
        <v>30</v>
      </c>
      <c r="B26" s="59">
        <v>672</v>
      </c>
      <c r="C26" s="138">
        <v>1270</v>
      </c>
      <c r="D26" s="127">
        <v>1270</v>
      </c>
      <c r="E26" s="98">
        <v>1270</v>
      </c>
      <c r="F26" s="161">
        <v>318</v>
      </c>
      <c r="G26" s="171">
        <f t="shared" si="3"/>
        <v>318</v>
      </c>
      <c r="H26" s="166"/>
      <c r="I26" s="88"/>
      <c r="J26" s="112">
        <f t="shared" si="2"/>
        <v>636</v>
      </c>
      <c r="K26" s="121">
        <f t="shared" ref="K26" si="4">IF(E26=0,"x",(J26/E26*100))</f>
        <v>50.078740157480318</v>
      </c>
      <c r="L26" s="178"/>
      <c r="M26" s="363">
        <v>636</v>
      </c>
      <c r="N26" s="332"/>
      <c r="O26" s="333"/>
    </row>
    <row r="27" spans="1:15" x14ac:dyDescent="0.2">
      <c r="A27" s="34" t="s">
        <v>6</v>
      </c>
      <c r="B27" s="57">
        <v>501</v>
      </c>
      <c r="C27" s="139">
        <v>273</v>
      </c>
      <c r="D27" s="128">
        <v>160</v>
      </c>
      <c r="E27" s="99">
        <v>190</v>
      </c>
      <c r="F27" s="128">
        <v>84</v>
      </c>
      <c r="G27" s="83">
        <f t="shared" si="3"/>
        <v>24</v>
      </c>
      <c r="H27" s="167"/>
      <c r="I27" s="84"/>
      <c r="J27" s="69">
        <f t="shared" si="2"/>
        <v>108</v>
      </c>
      <c r="K27" s="124">
        <f t="shared" ref="K27:K47" si="5">IF(E27=0,"x",(J27/E27)*100)</f>
        <v>56.84210526315789</v>
      </c>
      <c r="L27" s="178"/>
      <c r="M27" s="366">
        <v>108</v>
      </c>
      <c r="N27" s="335"/>
      <c r="O27" s="336"/>
    </row>
    <row r="28" spans="1:15" x14ac:dyDescent="0.2">
      <c r="A28" s="35" t="s">
        <v>29</v>
      </c>
      <c r="B28" s="58">
        <v>502</v>
      </c>
      <c r="C28" s="137">
        <v>371</v>
      </c>
      <c r="D28" s="129">
        <v>490</v>
      </c>
      <c r="E28" s="100">
        <v>490</v>
      </c>
      <c r="F28" s="129">
        <v>147</v>
      </c>
      <c r="G28" s="80">
        <f t="shared" si="3"/>
        <v>128</v>
      </c>
      <c r="H28" s="165"/>
      <c r="I28" s="79"/>
      <c r="J28" s="111">
        <f t="shared" si="2"/>
        <v>275</v>
      </c>
      <c r="K28" s="120">
        <f t="shared" si="5"/>
        <v>56.12244897959183</v>
      </c>
      <c r="L28" s="178"/>
      <c r="M28" s="361">
        <v>275</v>
      </c>
      <c r="N28" s="326"/>
      <c r="O28" s="327"/>
    </row>
    <row r="29" spans="1:15" x14ac:dyDescent="0.2">
      <c r="A29" s="35" t="s">
        <v>5</v>
      </c>
      <c r="B29" s="58">
        <v>504</v>
      </c>
      <c r="C29" s="137">
        <v>0</v>
      </c>
      <c r="D29" s="129">
        <v>0</v>
      </c>
      <c r="E29" s="100">
        <v>0</v>
      </c>
      <c r="F29" s="129">
        <v>0</v>
      </c>
      <c r="G29" s="80">
        <f t="shared" si="3"/>
        <v>0</v>
      </c>
      <c r="H29" s="165"/>
      <c r="I29" s="79"/>
      <c r="J29" s="111">
        <f t="shared" si="2"/>
        <v>0</v>
      </c>
      <c r="K29" s="120" t="str">
        <f t="shared" si="5"/>
        <v>x</v>
      </c>
      <c r="L29" s="178"/>
      <c r="M29" s="361">
        <v>0</v>
      </c>
      <c r="N29" s="326"/>
      <c r="O29" s="327"/>
    </row>
    <row r="30" spans="1:15" x14ac:dyDescent="0.2">
      <c r="A30" s="35" t="s">
        <v>0</v>
      </c>
      <c r="B30" s="58">
        <v>511</v>
      </c>
      <c r="C30" s="137">
        <v>42</v>
      </c>
      <c r="D30" s="129">
        <v>440</v>
      </c>
      <c r="E30" s="100">
        <v>410</v>
      </c>
      <c r="F30" s="129">
        <v>32</v>
      </c>
      <c r="G30" s="80">
        <f t="shared" si="3"/>
        <v>13</v>
      </c>
      <c r="H30" s="165"/>
      <c r="I30" s="79"/>
      <c r="J30" s="111">
        <f t="shared" si="2"/>
        <v>45</v>
      </c>
      <c r="K30" s="120">
        <f t="shared" si="5"/>
        <v>10.975609756097562</v>
      </c>
      <c r="L30" s="178"/>
      <c r="M30" s="361">
        <v>45</v>
      </c>
      <c r="N30" s="326"/>
      <c r="O30" s="327"/>
    </row>
    <row r="31" spans="1:15" x14ac:dyDescent="0.2">
      <c r="A31" s="35" t="s">
        <v>1</v>
      </c>
      <c r="B31" s="58">
        <v>518</v>
      </c>
      <c r="C31" s="137">
        <v>276</v>
      </c>
      <c r="D31" s="129">
        <v>308</v>
      </c>
      <c r="E31" s="100">
        <v>308</v>
      </c>
      <c r="F31" s="129">
        <v>70</v>
      </c>
      <c r="G31" s="80">
        <f t="shared" si="3"/>
        <v>96</v>
      </c>
      <c r="H31" s="165"/>
      <c r="I31" s="79"/>
      <c r="J31" s="111">
        <f t="shared" si="2"/>
        <v>166</v>
      </c>
      <c r="K31" s="120">
        <f t="shared" si="5"/>
        <v>53.896103896103895</v>
      </c>
      <c r="L31" s="178"/>
      <c r="M31" s="361">
        <v>166</v>
      </c>
      <c r="N31" s="326"/>
      <c r="O31" s="327"/>
    </row>
    <row r="32" spans="1:15" x14ac:dyDescent="0.2">
      <c r="A32" s="35" t="s">
        <v>28</v>
      </c>
      <c r="B32" s="58">
        <v>521</v>
      </c>
      <c r="C32" s="137">
        <v>4281</v>
      </c>
      <c r="D32" s="129">
        <v>4300</v>
      </c>
      <c r="E32" s="100">
        <v>4300</v>
      </c>
      <c r="F32" s="129">
        <v>1007</v>
      </c>
      <c r="G32" s="80">
        <f t="shared" si="3"/>
        <v>1084</v>
      </c>
      <c r="H32" s="165"/>
      <c r="I32" s="79"/>
      <c r="J32" s="111">
        <f t="shared" si="2"/>
        <v>2091</v>
      </c>
      <c r="K32" s="120">
        <f t="shared" si="5"/>
        <v>48.627906976744185</v>
      </c>
      <c r="L32" s="178"/>
      <c r="M32" s="361">
        <v>2091</v>
      </c>
      <c r="N32" s="326"/>
      <c r="O32" s="327"/>
    </row>
    <row r="33" spans="1:15" x14ac:dyDescent="0.2">
      <c r="A33" s="35" t="s">
        <v>27</v>
      </c>
      <c r="B33" s="58" t="s">
        <v>26</v>
      </c>
      <c r="C33" s="137">
        <v>1554</v>
      </c>
      <c r="D33" s="129">
        <v>1600</v>
      </c>
      <c r="E33" s="100">
        <v>1600</v>
      </c>
      <c r="F33" s="129">
        <v>376</v>
      </c>
      <c r="G33" s="80">
        <f t="shared" si="3"/>
        <v>398</v>
      </c>
      <c r="H33" s="165"/>
      <c r="I33" s="79"/>
      <c r="J33" s="111">
        <f t="shared" si="2"/>
        <v>774</v>
      </c>
      <c r="K33" s="120">
        <f t="shared" si="5"/>
        <v>48.375</v>
      </c>
      <c r="L33" s="178"/>
      <c r="M33" s="361">
        <v>774</v>
      </c>
      <c r="N33" s="326"/>
      <c r="O33" s="327"/>
    </row>
    <row r="34" spans="1:15" x14ac:dyDescent="0.2">
      <c r="A34" s="35" t="s">
        <v>25</v>
      </c>
      <c r="B34" s="58">
        <v>557</v>
      </c>
      <c r="C34" s="137">
        <v>0</v>
      </c>
      <c r="D34" s="129">
        <v>0</v>
      </c>
      <c r="E34" s="100">
        <v>0</v>
      </c>
      <c r="F34" s="129">
        <v>0</v>
      </c>
      <c r="G34" s="80">
        <f t="shared" si="3"/>
        <v>0</v>
      </c>
      <c r="H34" s="165"/>
      <c r="I34" s="79"/>
      <c r="J34" s="111">
        <f t="shared" si="2"/>
        <v>0</v>
      </c>
      <c r="K34" s="120" t="str">
        <f t="shared" si="5"/>
        <v>x</v>
      </c>
      <c r="L34" s="178"/>
      <c r="M34" s="361">
        <v>0</v>
      </c>
      <c r="N34" s="326"/>
      <c r="O34" s="327"/>
    </row>
    <row r="35" spans="1:15" x14ac:dyDescent="0.2">
      <c r="A35" s="35" t="s">
        <v>2</v>
      </c>
      <c r="B35" s="58">
        <v>551</v>
      </c>
      <c r="C35" s="137">
        <v>74</v>
      </c>
      <c r="D35" s="129">
        <v>132</v>
      </c>
      <c r="E35" s="100">
        <v>132</v>
      </c>
      <c r="F35" s="129">
        <v>33</v>
      </c>
      <c r="G35" s="80">
        <f t="shared" si="3"/>
        <v>34</v>
      </c>
      <c r="H35" s="165"/>
      <c r="I35" s="79"/>
      <c r="J35" s="111">
        <f t="shared" si="2"/>
        <v>67</v>
      </c>
      <c r="K35" s="120">
        <f t="shared" si="5"/>
        <v>50.757575757575758</v>
      </c>
      <c r="L35" s="178"/>
      <c r="M35" s="361">
        <v>67</v>
      </c>
      <c r="N35" s="326"/>
      <c r="O35" s="327"/>
    </row>
    <row r="36" spans="1:15" ht="13.5" thickBot="1" x14ac:dyDescent="0.25">
      <c r="A36" s="32" t="s">
        <v>24</v>
      </c>
      <c r="B36" s="60" t="s">
        <v>23</v>
      </c>
      <c r="C36" s="140">
        <v>201</v>
      </c>
      <c r="D36" s="130">
        <v>41</v>
      </c>
      <c r="E36" s="101">
        <v>41</v>
      </c>
      <c r="F36" s="162">
        <v>14</v>
      </c>
      <c r="G36" s="80">
        <f t="shared" si="3"/>
        <v>3</v>
      </c>
      <c r="H36" s="168"/>
      <c r="I36" s="79"/>
      <c r="J36" s="112">
        <f t="shared" si="2"/>
        <v>17</v>
      </c>
      <c r="K36" s="121">
        <f t="shared" si="5"/>
        <v>41.463414634146339</v>
      </c>
      <c r="L36" s="178"/>
      <c r="M36" s="368">
        <v>17</v>
      </c>
      <c r="N36" s="340"/>
      <c r="O36" s="341"/>
    </row>
    <row r="37" spans="1:15" ht="13.5" thickBot="1" x14ac:dyDescent="0.25">
      <c r="A37" s="36" t="s">
        <v>22</v>
      </c>
      <c r="B37" s="62"/>
      <c r="C37" s="52">
        <f t="shared" ref="C37:I37" si="6">SUM(C27:C36)</f>
        <v>7072</v>
      </c>
      <c r="D37" s="52">
        <f t="shared" si="6"/>
        <v>7471</v>
      </c>
      <c r="E37" s="63">
        <f t="shared" si="6"/>
        <v>7471</v>
      </c>
      <c r="F37" s="52">
        <f t="shared" si="6"/>
        <v>1763</v>
      </c>
      <c r="G37" s="21">
        <f t="shared" si="6"/>
        <v>1780</v>
      </c>
      <c r="H37" s="23">
        <f t="shared" si="6"/>
        <v>0</v>
      </c>
      <c r="I37" s="89">
        <f t="shared" si="6"/>
        <v>0</v>
      </c>
      <c r="J37" s="63">
        <f t="shared" si="2"/>
        <v>3543</v>
      </c>
      <c r="K37" s="122">
        <f t="shared" si="5"/>
        <v>47.423370365412929</v>
      </c>
      <c r="L37" s="178"/>
      <c r="M37" s="342">
        <f>SUM(M27:M36)</f>
        <v>3543</v>
      </c>
      <c r="N37" s="343">
        <f>SUM(N27:N36)</f>
        <v>0</v>
      </c>
      <c r="O37" s="342">
        <f>SUM(O27:O36)</f>
        <v>0</v>
      </c>
    </row>
    <row r="38" spans="1:15" x14ac:dyDescent="0.2">
      <c r="A38" s="34" t="s">
        <v>21</v>
      </c>
      <c r="B38" s="57">
        <v>601</v>
      </c>
      <c r="C38" s="139">
        <v>0</v>
      </c>
      <c r="D38" s="128">
        <v>0</v>
      </c>
      <c r="E38" s="99">
        <v>0</v>
      </c>
      <c r="F38" s="163">
        <v>0</v>
      </c>
      <c r="G38" s="80">
        <f t="shared" si="3"/>
        <v>0</v>
      </c>
      <c r="H38" s="167"/>
      <c r="I38" s="79"/>
      <c r="J38" s="69">
        <f t="shared" si="2"/>
        <v>0</v>
      </c>
      <c r="K38" s="119" t="str">
        <f t="shared" si="5"/>
        <v>x</v>
      </c>
      <c r="L38" s="178"/>
      <c r="M38" s="366">
        <v>0</v>
      </c>
      <c r="N38" s="335"/>
      <c r="O38" s="336"/>
    </row>
    <row r="39" spans="1:15" x14ac:dyDescent="0.2">
      <c r="A39" s="35" t="s">
        <v>20</v>
      </c>
      <c r="B39" s="58">
        <v>602</v>
      </c>
      <c r="C39" s="137">
        <v>258</v>
      </c>
      <c r="D39" s="129">
        <v>275</v>
      </c>
      <c r="E39" s="100">
        <v>275</v>
      </c>
      <c r="F39" s="129">
        <v>82</v>
      </c>
      <c r="G39" s="80">
        <f t="shared" si="3"/>
        <v>85</v>
      </c>
      <c r="H39" s="165"/>
      <c r="I39" s="79"/>
      <c r="J39" s="111">
        <f t="shared" si="2"/>
        <v>167</v>
      </c>
      <c r="K39" s="120">
        <f t="shared" si="5"/>
        <v>60.727272727272727</v>
      </c>
      <c r="L39" s="178"/>
      <c r="M39" s="361">
        <v>167</v>
      </c>
      <c r="N39" s="326"/>
      <c r="O39" s="327"/>
    </row>
    <row r="40" spans="1:15" x14ac:dyDescent="0.2">
      <c r="A40" s="35" t="s">
        <v>19</v>
      </c>
      <c r="B40" s="58">
        <v>604</v>
      </c>
      <c r="C40" s="137">
        <v>0</v>
      </c>
      <c r="D40" s="129">
        <v>0</v>
      </c>
      <c r="E40" s="100">
        <v>0</v>
      </c>
      <c r="F40" s="129">
        <v>0</v>
      </c>
      <c r="G40" s="80">
        <f t="shared" si="3"/>
        <v>0</v>
      </c>
      <c r="H40" s="165"/>
      <c r="I40" s="79"/>
      <c r="J40" s="111">
        <f t="shared" si="2"/>
        <v>0</v>
      </c>
      <c r="K40" s="120" t="str">
        <f t="shared" si="5"/>
        <v>x</v>
      </c>
      <c r="L40" s="178"/>
      <c r="M40" s="361">
        <v>0</v>
      </c>
      <c r="N40" s="326"/>
      <c r="O40" s="327"/>
    </row>
    <row r="41" spans="1:15" x14ac:dyDescent="0.2">
      <c r="A41" s="35" t="s">
        <v>18</v>
      </c>
      <c r="B41" s="58" t="s">
        <v>17</v>
      </c>
      <c r="C41" s="137">
        <v>6976</v>
      </c>
      <c r="D41" s="129">
        <v>7070</v>
      </c>
      <c r="E41" s="100">
        <v>7070</v>
      </c>
      <c r="F41" s="129">
        <v>1647</v>
      </c>
      <c r="G41" s="80">
        <f t="shared" si="3"/>
        <v>1739</v>
      </c>
      <c r="H41" s="165"/>
      <c r="I41" s="79"/>
      <c r="J41" s="111">
        <f t="shared" si="2"/>
        <v>3386</v>
      </c>
      <c r="K41" s="120">
        <f t="shared" si="5"/>
        <v>47.892503536067892</v>
      </c>
      <c r="L41" s="178"/>
      <c r="M41" s="361">
        <v>3386</v>
      </c>
      <c r="N41" s="326"/>
      <c r="O41" s="327"/>
    </row>
    <row r="42" spans="1:15" ht="13.5" thickBot="1" x14ac:dyDescent="0.25">
      <c r="A42" s="32" t="s">
        <v>7</v>
      </c>
      <c r="B42" s="60" t="s">
        <v>16</v>
      </c>
      <c r="C42" s="140">
        <v>64</v>
      </c>
      <c r="D42" s="130">
        <v>126</v>
      </c>
      <c r="E42" s="101">
        <v>126</v>
      </c>
      <c r="F42" s="162">
        <v>27</v>
      </c>
      <c r="G42" s="87">
        <f t="shared" si="3"/>
        <v>21</v>
      </c>
      <c r="H42" s="168"/>
      <c r="I42" s="79"/>
      <c r="J42" s="112">
        <f t="shared" si="2"/>
        <v>48</v>
      </c>
      <c r="K42" s="121">
        <f t="shared" si="5"/>
        <v>38.095238095238095</v>
      </c>
      <c r="L42" s="178"/>
      <c r="M42" s="368">
        <v>48</v>
      </c>
      <c r="N42" s="340"/>
      <c r="O42" s="341"/>
    </row>
    <row r="43" spans="1:15" ht="13.5" thickBot="1" x14ac:dyDescent="0.25">
      <c r="A43" s="36" t="s">
        <v>15</v>
      </c>
      <c r="B43" s="62" t="s">
        <v>4</v>
      </c>
      <c r="C43" s="63">
        <f t="shared" ref="C43:I43" si="7">SUM(C38:C42)</f>
        <v>7298</v>
      </c>
      <c r="D43" s="63">
        <f t="shared" si="7"/>
        <v>7471</v>
      </c>
      <c r="E43" s="63">
        <f t="shared" si="7"/>
        <v>7471</v>
      </c>
      <c r="F43" s="8">
        <f t="shared" si="7"/>
        <v>1756</v>
      </c>
      <c r="G43" s="277">
        <f t="shared" si="7"/>
        <v>1845</v>
      </c>
      <c r="H43" s="21">
        <f t="shared" si="7"/>
        <v>0</v>
      </c>
      <c r="I43" s="90">
        <f t="shared" si="7"/>
        <v>0</v>
      </c>
      <c r="J43" s="63">
        <f t="shared" si="2"/>
        <v>3601</v>
      </c>
      <c r="K43" s="124">
        <f t="shared" si="5"/>
        <v>48.199705528041761</v>
      </c>
      <c r="L43" s="178"/>
      <c r="M43" s="342">
        <f>SUM(M38:M42)</f>
        <v>3601</v>
      </c>
      <c r="N43" s="343">
        <f>SUM(N38:N42)</f>
        <v>0</v>
      </c>
      <c r="O43" s="342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375"/>
      <c r="N44" s="376"/>
      <c r="O44" s="376"/>
    </row>
    <row r="45" spans="1:15" ht="13.5" thickBot="1" x14ac:dyDescent="0.25">
      <c r="A45" s="68" t="s">
        <v>14</v>
      </c>
      <c r="B45" s="62" t="s">
        <v>4</v>
      </c>
      <c r="C45" s="8">
        <f t="shared" ref="C45:I45" si="8">C43-C41</f>
        <v>322</v>
      </c>
      <c r="D45" s="63">
        <f t="shared" si="8"/>
        <v>401</v>
      </c>
      <c r="E45" s="63">
        <f t="shared" si="8"/>
        <v>401</v>
      </c>
      <c r="F45" s="8">
        <f t="shared" si="8"/>
        <v>109</v>
      </c>
      <c r="G45" s="64">
        <f t="shared" si="8"/>
        <v>106</v>
      </c>
      <c r="H45" s="8">
        <f t="shared" si="8"/>
        <v>0</v>
      </c>
      <c r="I45" s="64">
        <f t="shared" si="8"/>
        <v>0</v>
      </c>
      <c r="J45" s="69">
        <f t="shared" si="2"/>
        <v>215</v>
      </c>
      <c r="K45" s="119">
        <f t="shared" si="5"/>
        <v>53.615960099750623</v>
      </c>
      <c r="L45" s="178"/>
      <c r="M45" s="348">
        <f>M43-M41</f>
        <v>215</v>
      </c>
      <c r="N45" s="349">
        <f>N43-N41</f>
        <v>0</v>
      </c>
      <c r="O45" s="34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9">C43-C37</f>
        <v>226</v>
      </c>
      <c r="D46" s="63">
        <f t="shared" si="9"/>
        <v>0</v>
      </c>
      <c r="E46" s="63">
        <f t="shared" si="9"/>
        <v>0</v>
      </c>
      <c r="F46" s="8">
        <f t="shared" si="9"/>
        <v>-7</v>
      </c>
      <c r="G46" s="64">
        <f t="shared" si="9"/>
        <v>65</v>
      </c>
      <c r="H46" s="8">
        <f t="shared" si="9"/>
        <v>0</v>
      </c>
      <c r="I46" s="64">
        <f t="shared" si="9"/>
        <v>0</v>
      </c>
      <c r="J46" s="69">
        <f t="shared" si="2"/>
        <v>58</v>
      </c>
      <c r="K46" s="119" t="str">
        <f t="shared" si="5"/>
        <v>x</v>
      </c>
      <c r="L46" s="178"/>
      <c r="M46" s="348">
        <f>M43-M37</f>
        <v>58</v>
      </c>
      <c r="N46" s="349">
        <f>N43-N37</f>
        <v>0</v>
      </c>
      <c r="O46" s="34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0">C46-C41</f>
        <v>-6750</v>
      </c>
      <c r="D47" s="63">
        <f t="shared" si="10"/>
        <v>-7070</v>
      </c>
      <c r="E47" s="63">
        <f t="shared" si="10"/>
        <v>-7070</v>
      </c>
      <c r="F47" s="8">
        <f t="shared" si="10"/>
        <v>-1654</v>
      </c>
      <c r="G47" s="64">
        <f t="shared" si="10"/>
        <v>-1674</v>
      </c>
      <c r="H47" s="8">
        <f t="shared" si="10"/>
        <v>0</v>
      </c>
      <c r="I47" s="64">
        <f t="shared" si="10"/>
        <v>0</v>
      </c>
      <c r="J47" s="63">
        <f t="shared" si="2"/>
        <v>-3328</v>
      </c>
      <c r="K47" s="119">
        <f t="shared" si="5"/>
        <v>47.072135785007077</v>
      </c>
      <c r="L47" s="178"/>
      <c r="M47" s="348">
        <f>M46-M41</f>
        <v>-3328</v>
      </c>
      <c r="N47" s="349">
        <f>N46-N41</f>
        <v>0</v>
      </c>
      <c r="O47" s="34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101</v>
      </c>
    </row>
    <row r="58" spans="1:10" x14ac:dyDescent="0.2">
      <c r="A58" s="26" t="s">
        <v>102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137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L9" s="18"/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L10" s="18"/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265"/>
      <c r="C11" s="189">
        <v>52</v>
      </c>
      <c r="D11" s="108">
        <v>53</v>
      </c>
      <c r="E11" s="102">
        <v>51</v>
      </c>
      <c r="F11" s="158">
        <v>51</v>
      </c>
      <c r="G11" s="266">
        <f>M11</f>
        <v>51</v>
      </c>
      <c r="H11" s="192"/>
      <c r="I11" s="193"/>
      <c r="J11" s="114" t="s">
        <v>4</v>
      </c>
      <c r="K11" s="118" t="s">
        <v>4</v>
      </c>
      <c r="L11" s="381"/>
      <c r="M11" s="267">
        <v>51</v>
      </c>
      <c r="N11" s="91"/>
      <c r="O11" s="91"/>
    </row>
    <row r="12" spans="1:16" ht="13.5" thickBot="1" x14ac:dyDescent="0.25">
      <c r="A12" s="33" t="s">
        <v>44</v>
      </c>
      <c r="B12" s="196"/>
      <c r="C12" s="197">
        <v>47.62</v>
      </c>
      <c r="D12" s="198">
        <v>44</v>
      </c>
      <c r="E12" s="103">
        <v>47</v>
      </c>
      <c r="F12" s="382">
        <v>47.07</v>
      </c>
      <c r="G12" s="352">
        <f>M12</f>
        <v>47.66</v>
      </c>
      <c r="H12" s="353"/>
      <c r="I12" s="352"/>
      <c r="J12" s="115"/>
      <c r="K12" s="61" t="s">
        <v>4</v>
      </c>
      <c r="L12" s="381"/>
      <c r="M12" s="268">
        <v>47.66</v>
      </c>
      <c r="N12" s="173"/>
      <c r="O12" s="173"/>
    </row>
    <row r="13" spans="1:16" x14ac:dyDescent="0.2">
      <c r="A13" s="34" t="s">
        <v>62</v>
      </c>
      <c r="B13" s="50"/>
      <c r="C13" s="133">
        <v>14313</v>
      </c>
      <c r="D13" s="108" t="s">
        <v>4</v>
      </c>
      <c r="E13" s="108" t="s">
        <v>4</v>
      </c>
      <c r="F13" s="139">
        <v>14345</v>
      </c>
      <c r="G13" s="79">
        <f>M13</f>
        <v>14743</v>
      </c>
      <c r="H13" s="80"/>
      <c r="I13" s="79"/>
      <c r="J13" s="111" t="s">
        <v>4</v>
      </c>
      <c r="K13" s="6" t="s">
        <v>4</v>
      </c>
      <c r="L13" s="178"/>
      <c r="M13" s="142">
        <v>14743</v>
      </c>
      <c r="N13" s="93"/>
      <c r="O13" s="93"/>
    </row>
    <row r="14" spans="1:16" x14ac:dyDescent="0.2">
      <c r="A14" s="35" t="s">
        <v>63</v>
      </c>
      <c r="B14" s="50"/>
      <c r="C14" s="133">
        <v>12571</v>
      </c>
      <c r="D14" s="109" t="s">
        <v>4</v>
      </c>
      <c r="E14" s="109" t="s">
        <v>4</v>
      </c>
      <c r="F14" s="137">
        <v>12670</v>
      </c>
      <c r="G14" s="79">
        <f t="shared" ref="G14:G23" si="0">M14</f>
        <v>12999</v>
      </c>
      <c r="H14" s="80"/>
      <c r="I14" s="79"/>
      <c r="J14" s="111" t="s">
        <v>4</v>
      </c>
      <c r="K14" s="6" t="s">
        <v>4</v>
      </c>
      <c r="L14" s="178"/>
      <c r="M14" s="143">
        <v>12999</v>
      </c>
      <c r="N14" s="93"/>
      <c r="O14" s="93"/>
    </row>
    <row r="15" spans="1:16" x14ac:dyDescent="0.2">
      <c r="A15" s="35" t="s">
        <v>43</v>
      </c>
      <c r="B15" s="50" t="s">
        <v>42</v>
      </c>
      <c r="C15" s="133">
        <v>234</v>
      </c>
      <c r="D15" s="109" t="s">
        <v>4</v>
      </c>
      <c r="E15" s="109" t="s">
        <v>4</v>
      </c>
      <c r="F15" s="137">
        <v>316</v>
      </c>
      <c r="G15" s="79">
        <f t="shared" si="0"/>
        <v>272</v>
      </c>
      <c r="H15" s="80"/>
      <c r="I15" s="79"/>
      <c r="J15" s="111" t="s">
        <v>4</v>
      </c>
      <c r="K15" s="6" t="s">
        <v>4</v>
      </c>
      <c r="L15" s="178"/>
      <c r="M15" s="143">
        <v>272</v>
      </c>
      <c r="N15" s="93"/>
      <c r="O15" s="93"/>
    </row>
    <row r="16" spans="1:16" x14ac:dyDescent="0.2">
      <c r="A16" s="35" t="s">
        <v>41</v>
      </c>
      <c r="B16" s="50" t="s">
        <v>4</v>
      </c>
      <c r="C16" s="133">
        <v>3089</v>
      </c>
      <c r="D16" s="109" t="s">
        <v>4</v>
      </c>
      <c r="E16" s="109" t="s">
        <v>4</v>
      </c>
      <c r="F16" s="137">
        <v>12256</v>
      </c>
      <c r="G16" s="79">
        <f t="shared" si="0"/>
        <v>20345</v>
      </c>
      <c r="H16" s="80"/>
      <c r="I16" s="79"/>
      <c r="J16" s="111" t="s">
        <v>4</v>
      </c>
      <c r="K16" s="6" t="s">
        <v>4</v>
      </c>
      <c r="L16" s="178"/>
      <c r="M16" s="143">
        <v>20345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134">
        <v>5174</v>
      </c>
      <c r="D17" s="110" t="s">
        <v>4</v>
      </c>
      <c r="E17" s="110" t="s">
        <v>4</v>
      </c>
      <c r="F17" s="160">
        <v>8587</v>
      </c>
      <c r="G17" s="79">
        <f t="shared" si="0"/>
        <v>5208</v>
      </c>
      <c r="H17" s="81"/>
      <c r="I17" s="82"/>
      <c r="J17" s="116" t="s">
        <v>4</v>
      </c>
      <c r="K17" s="7" t="s">
        <v>4</v>
      </c>
      <c r="L17" s="178"/>
      <c r="M17" s="144">
        <v>5208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10239</v>
      </c>
      <c r="D18" s="52" t="s">
        <v>4</v>
      </c>
      <c r="E18" s="52" t="s">
        <v>4</v>
      </c>
      <c r="F18" s="21">
        <f>F13-F14+F15+F16+F17</f>
        <v>22834</v>
      </c>
      <c r="G18" s="21">
        <f>G13-G14+G15+G16+G17</f>
        <v>27569</v>
      </c>
      <c r="H18" s="53"/>
      <c r="I18" s="54"/>
      <c r="J18" s="63" t="s">
        <v>4</v>
      </c>
      <c r="K18" s="8" t="s">
        <v>4</v>
      </c>
      <c r="L18" s="178"/>
      <c r="M18" s="145">
        <f>M13-M14+M15+M16+M17</f>
        <v>27569</v>
      </c>
      <c r="N18" s="23"/>
      <c r="O18" s="23"/>
    </row>
    <row r="19" spans="1:15" x14ac:dyDescent="0.2">
      <c r="A19" s="32" t="s">
        <v>66</v>
      </c>
      <c r="B19" s="55" t="s">
        <v>67</v>
      </c>
      <c r="C19" s="134">
        <v>1823</v>
      </c>
      <c r="D19" s="108" t="s">
        <v>4</v>
      </c>
      <c r="E19" s="108" t="s">
        <v>4</v>
      </c>
      <c r="F19" s="160">
        <v>1756</v>
      </c>
      <c r="G19" s="79">
        <f t="shared" si="0"/>
        <v>1825</v>
      </c>
      <c r="H19" s="83"/>
      <c r="I19" s="84"/>
      <c r="J19" s="116" t="s">
        <v>4</v>
      </c>
      <c r="K19" s="7" t="s">
        <v>4</v>
      </c>
      <c r="L19" s="178"/>
      <c r="M19" s="146">
        <v>1825</v>
      </c>
      <c r="N19" s="94"/>
      <c r="O19" s="94"/>
    </row>
    <row r="20" spans="1:15" x14ac:dyDescent="0.2">
      <c r="A20" s="35" t="s">
        <v>37</v>
      </c>
      <c r="B20" s="50" t="s">
        <v>36</v>
      </c>
      <c r="C20" s="133">
        <v>2096</v>
      </c>
      <c r="D20" s="109" t="s">
        <v>4</v>
      </c>
      <c r="E20" s="109" t="s">
        <v>4</v>
      </c>
      <c r="F20" s="137">
        <v>1155</v>
      </c>
      <c r="G20" s="79">
        <f t="shared" si="0"/>
        <v>1098</v>
      </c>
      <c r="H20" s="80"/>
      <c r="I20" s="79"/>
      <c r="J20" s="111" t="s">
        <v>4</v>
      </c>
      <c r="K20" s="6" t="s">
        <v>4</v>
      </c>
      <c r="L20" s="178"/>
      <c r="M20" s="143">
        <v>1098</v>
      </c>
      <c r="N20" s="93"/>
      <c r="O20" s="93"/>
    </row>
    <row r="21" spans="1:15" x14ac:dyDescent="0.2">
      <c r="A21" s="35" t="s">
        <v>35</v>
      </c>
      <c r="B21" s="50" t="s">
        <v>4</v>
      </c>
      <c r="C21" s="133">
        <v>2439</v>
      </c>
      <c r="D21" s="109" t="s">
        <v>4</v>
      </c>
      <c r="E21" s="109" t="s">
        <v>4</v>
      </c>
      <c r="F21" s="137">
        <v>2439</v>
      </c>
      <c r="G21" s="79">
        <f t="shared" si="0"/>
        <v>2439</v>
      </c>
      <c r="H21" s="80"/>
      <c r="I21" s="79"/>
      <c r="J21" s="111" t="s">
        <v>4</v>
      </c>
      <c r="K21" s="6" t="s">
        <v>4</v>
      </c>
      <c r="L21" s="178"/>
      <c r="M21" s="143">
        <v>2439</v>
      </c>
      <c r="N21" s="93"/>
      <c r="O21" s="93"/>
    </row>
    <row r="22" spans="1:15" x14ac:dyDescent="0.2">
      <c r="A22" s="35" t="s">
        <v>34</v>
      </c>
      <c r="B22" s="50" t="s">
        <v>4</v>
      </c>
      <c r="C22" s="133">
        <v>3875</v>
      </c>
      <c r="D22" s="109" t="s">
        <v>4</v>
      </c>
      <c r="E22" s="109" t="s">
        <v>4</v>
      </c>
      <c r="F22" s="137">
        <v>17831</v>
      </c>
      <c r="G22" s="79">
        <f t="shared" si="0"/>
        <v>22347</v>
      </c>
      <c r="H22" s="80"/>
      <c r="I22" s="79"/>
      <c r="J22" s="111" t="s">
        <v>4</v>
      </c>
      <c r="K22" s="6" t="s">
        <v>4</v>
      </c>
      <c r="L22" s="178"/>
      <c r="M22" s="143">
        <v>22347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135">
        <v>0</v>
      </c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147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136">
        <v>35892</v>
      </c>
      <c r="D24" s="125">
        <v>35038</v>
      </c>
      <c r="E24" s="96">
        <v>36243</v>
      </c>
      <c r="F24" s="125">
        <v>8704</v>
      </c>
      <c r="G24" s="169">
        <f>M24-F24</f>
        <v>9173</v>
      </c>
      <c r="H24" s="164"/>
      <c r="I24" s="85"/>
      <c r="J24" s="69">
        <f t="shared" ref="J24:J47" si="1">SUM(F24:I24)</f>
        <v>17877</v>
      </c>
      <c r="K24" s="119">
        <f>IF(E24=0,"x",(J24/E24*100))</f>
        <v>49.325386971277212</v>
      </c>
      <c r="L24" s="178"/>
      <c r="M24" s="142">
        <v>17877</v>
      </c>
      <c r="N24" s="148"/>
      <c r="O24" s="149"/>
    </row>
    <row r="25" spans="1:15" x14ac:dyDescent="0.2">
      <c r="A25" s="35" t="s">
        <v>31</v>
      </c>
      <c r="B25" s="58" t="s">
        <v>4</v>
      </c>
      <c r="C25" s="137"/>
      <c r="D25" s="126"/>
      <c r="E25" s="97">
        <v>0</v>
      </c>
      <c r="F25" s="126">
        <v>0</v>
      </c>
      <c r="G25" s="170">
        <f t="shared" ref="G25:G42" si="2">M25-F25</f>
        <v>0</v>
      </c>
      <c r="H25" s="165"/>
      <c r="I25" s="79"/>
      <c r="J25" s="111">
        <f t="shared" si="1"/>
        <v>0</v>
      </c>
      <c r="K25" s="120" t="str">
        <f>IF(E25=0,"x",(J25/E25)*100)</f>
        <v>x</v>
      </c>
      <c r="L25" s="178"/>
      <c r="M25" s="143">
        <v>0</v>
      </c>
      <c r="N25" s="93"/>
      <c r="O25" s="150"/>
    </row>
    <row r="26" spans="1:15" ht="13.5" thickBot="1" x14ac:dyDescent="0.25">
      <c r="A26" s="33" t="s">
        <v>30</v>
      </c>
      <c r="B26" s="59">
        <v>672</v>
      </c>
      <c r="C26" s="138">
        <v>4340</v>
      </c>
      <c r="D26" s="127">
        <v>3739</v>
      </c>
      <c r="E26" s="98">
        <v>3739</v>
      </c>
      <c r="F26" s="161">
        <v>935</v>
      </c>
      <c r="G26" s="170">
        <f t="shared" si="2"/>
        <v>935</v>
      </c>
      <c r="H26" s="166"/>
      <c r="I26" s="88"/>
      <c r="J26" s="112">
        <f t="shared" si="1"/>
        <v>1870</v>
      </c>
      <c r="K26" s="121">
        <f t="shared" ref="K26" si="3">IF(E26=0,"x",(J26/E26*100))</f>
        <v>50.013372559507886</v>
      </c>
      <c r="L26" s="178"/>
      <c r="M26" s="144">
        <v>1870</v>
      </c>
      <c r="N26" s="92"/>
      <c r="O26" s="151"/>
    </row>
    <row r="27" spans="1:15" x14ac:dyDescent="0.2">
      <c r="A27" s="34" t="s">
        <v>6</v>
      </c>
      <c r="B27" s="57">
        <v>501</v>
      </c>
      <c r="C27" s="139">
        <v>3354</v>
      </c>
      <c r="D27" s="128">
        <v>3208</v>
      </c>
      <c r="E27" s="99">
        <v>3147</v>
      </c>
      <c r="F27" s="128">
        <v>841</v>
      </c>
      <c r="G27" s="80">
        <f t="shared" si="2"/>
        <v>865</v>
      </c>
      <c r="H27" s="167"/>
      <c r="I27" s="84"/>
      <c r="J27" s="69">
        <f t="shared" si="1"/>
        <v>1706</v>
      </c>
      <c r="K27" s="124">
        <f t="shared" ref="K27:K47" si="4">IF(E27=0,"x",(J27/E27)*100)</f>
        <v>54.210359072132185</v>
      </c>
      <c r="L27" s="178"/>
      <c r="M27" s="146">
        <v>1706</v>
      </c>
      <c r="N27" s="152"/>
      <c r="O27" s="153"/>
    </row>
    <row r="28" spans="1:15" x14ac:dyDescent="0.2">
      <c r="A28" s="35" t="s">
        <v>29</v>
      </c>
      <c r="B28" s="58">
        <v>502</v>
      </c>
      <c r="C28" s="137">
        <v>1947</v>
      </c>
      <c r="D28" s="129">
        <v>1888</v>
      </c>
      <c r="E28" s="100">
        <v>1888</v>
      </c>
      <c r="F28" s="129">
        <v>849</v>
      </c>
      <c r="G28" s="80">
        <f t="shared" si="2"/>
        <v>353</v>
      </c>
      <c r="H28" s="165"/>
      <c r="I28" s="79"/>
      <c r="J28" s="111">
        <f t="shared" si="1"/>
        <v>1202</v>
      </c>
      <c r="K28" s="120">
        <f t="shared" si="4"/>
        <v>63.665254237288138</v>
      </c>
      <c r="L28" s="178"/>
      <c r="M28" s="143">
        <v>1202</v>
      </c>
      <c r="N28" s="93"/>
      <c r="O28" s="150"/>
    </row>
    <row r="29" spans="1:15" x14ac:dyDescent="0.2">
      <c r="A29" s="35" t="s">
        <v>5</v>
      </c>
      <c r="B29" s="58">
        <v>504</v>
      </c>
      <c r="C29" s="137">
        <v>0</v>
      </c>
      <c r="D29" s="129">
        <v>0</v>
      </c>
      <c r="E29" s="100">
        <v>0</v>
      </c>
      <c r="F29" s="129">
        <v>0</v>
      </c>
      <c r="G29" s="80">
        <f t="shared" si="2"/>
        <v>0</v>
      </c>
      <c r="H29" s="165"/>
      <c r="I29" s="79"/>
      <c r="J29" s="111">
        <f t="shared" si="1"/>
        <v>0</v>
      </c>
      <c r="K29" s="120" t="str">
        <f t="shared" si="4"/>
        <v>x</v>
      </c>
      <c r="L29" s="178"/>
      <c r="M29" s="143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137">
        <v>406</v>
      </c>
      <c r="D30" s="129">
        <v>530</v>
      </c>
      <c r="E30" s="100">
        <v>370</v>
      </c>
      <c r="F30" s="129">
        <v>50</v>
      </c>
      <c r="G30" s="80">
        <f t="shared" si="2"/>
        <v>10</v>
      </c>
      <c r="H30" s="165"/>
      <c r="I30" s="79"/>
      <c r="J30" s="111">
        <f t="shared" si="1"/>
        <v>60</v>
      </c>
      <c r="K30" s="120">
        <f t="shared" si="4"/>
        <v>16.216216216216218</v>
      </c>
      <c r="L30" s="178"/>
      <c r="M30" s="143">
        <v>60</v>
      </c>
      <c r="N30" s="93"/>
      <c r="O30" s="150"/>
    </row>
    <row r="31" spans="1:15" x14ac:dyDescent="0.2">
      <c r="A31" s="35" t="s">
        <v>1</v>
      </c>
      <c r="B31" s="58">
        <v>518</v>
      </c>
      <c r="C31" s="137">
        <v>1315</v>
      </c>
      <c r="D31" s="129">
        <v>1250</v>
      </c>
      <c r="E31" s="100">
        <v>1264</v>
      </c>
      <c r="F31" s="129">
        <v>399</v>
      </c>
      <c r="G31" s="80">
        <f t="shared" si="2"/>
        <v>363</v>
      </c>
      <c r="H31" s="165"/>
      <c r="I31" s="79"/>
      <c r="J31" s="111">
        <f t="shared" si="1"/>
        <v>762</v>
      </c>
      <c r="K31" s="120">
        <f t="shared" si="4"/>
        <v>60.284810126582279</v>
      </c>
      <c r="L31" s="178"/>
      <c r="M31" s="143">
        <v>762</v>
      </c>
      <c r="N31" s="93"/>
      <c r="O31" s="150"/>
    </row>
    <row r="32" spans="1:15" x14ac:dyDescent="0.2">
      <c r="A32" s="35" t="s">
        <v>28</v>
      </c>
      <c r="B32" s="58">
        <v>521</v>
      </c>
      <c r="C32" s="137">
        <v>23087</v>
      </c>
      <c r="D32" s="129">
        <v>22584</v>
      </c>
      <c r="E32" s="100">
        <v>24416</v>
      </c>
      <c r="F32" s="129">
        <v>5678</v>
      </c>
      <c r="G32" s="80">
        <f t="shared" si="2"/>
        <v>6349</v>
      </c>
      <c r="H32" s="165"/>
      <c r="I32" s="79"/>
      <c r="J32" s="111">
        <f t="shared" si="1"/>
        <v>12027</v>
      </c>
      <c r="K32" s="120">
        <f t="shared" si="4"/>
        <v>49.258682830930539</v>
      </c>
      <c r="L32" s="178"/>
      <c r="M32" s="143">
        <v>12027</v>
      </c>
      <c r="N32" s="93"/>
      <c r="O32" s="150"/>
    </row>
    <row r="33" spans="1:15" x14ac:dyDescent="0.2">
      <c r="A33" s="35" t="s">
        <v>27</v>
      </c>
      <c r="B33" s="58" t="s">
        <v>26</v>
      </c>
      <c r="C33" s="137">
        <v>8626</v>
      </c>
      <c r="D33" s="129">
        <v>8593</v>
      </c>
      <c r="E33" s="100">
        <v>8145</v>
      </c>
      <c r="F33" s="129">
        <v>2129</v>
      </c>
      <c r="G33" s="80">
        <f t="shared" si="2"/>
        <v>2679</v>
      </c>
      <c r="H33" s="165"/>
      <c r="I33" s="79"/>
      <c r="J33" s="111">
        <f t="shared" si="1"/>
        <v>4808</v>
      </c>
      <c r="K33" s="120">
        <f t="shared" si="4"/>
        <v>59.030079803560461</v>
      </c>
      <c r="L33" s="178"/>
      <c r="M33" s="143">
        <v>4808</v>
      </c>
      <c r="N33" s="93"/>
      <c r="O33" s="150"/>
    </row>
    <row r="34" spans="1:15" x14ac:dyDescent="0.2">
      <c r="A34" s="35" t="s">
        <v>25</v>
      </c>
      <c r="B34" s="58">
        <v>557</v>
      </c>
      <c r="C34" s="137">
        <v>0</v>
      </c>
      <c r="D34" s="129">
        <v>0</v>
      </c>
      <c r="E34" s="100">
        <v>0</v>
      </c>
      <c r="F34" s="129">
        <v>0</v>
      </c>
      <c r="G34" s="80">
        <f t="shared" si="2"/>
        <v>0</v>
      </c>
      <c r="H34" s="165"/>
      <c r="I34" s="79"/>
      <c r="J34" s="111">
        <f t="shared" si="1"/>
        <v>0</v>
      </c>
      <c r="K34" s="120" t="str">
        <f t="shared" si="4"/>
        <v>x</v>
      </c>
      <c r="L34" s="178"/>
      <c r="M34" s="143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137">
        <v>225</v>
      </c>
      <c r="D35" s="129">
        <v>274</v>
      </c>
      <c r="E35" s="100">
        <v>272</v>
      </c>
      <c r="F35" s="129">
        <v>67</v>
      </c>
      <c r="G35" s="80">
        <f t="shared" si="2"/>
        <v>68</v>
      </c>
      <c r="H35" s="165"/>
      <c r="I35" s="79"/>
      <c r="J35" s="111">
        <f t="shared" si="1"/>
        <v>135</v>
      </c>
      <c r="K35" s="120">
        <f t="shared" si="4"/>
        <v>49.632352941176471</v>
      </c>
      <c r="L35" s="178"/>
      <c r="M35" s="143">
        <v>135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140">
        <v>182</v>
      </c>
      <c r="D36" s="130">
        <v>40</v>
      </c>
      <c r="E36" s="101">
        <v>250</v>
      </c>
      <c r="F36" s="162">
        <v>-33.5</v>
      </c>
      <c r="G36" s="80">
        <f t="shared" si="2"/>
        <v>175.5</v>
      </c>
      <c r="H36" s="168"/>
      <c r="I36" s="79"/>
      <c r="J36" s="112">
        <f t="shared" si="1"/>
        <v>142</v>
      </c>
      <c r="K36" s="121">
        <f t="shared" si="4"/>
        <v>56.8</v>
      </c>
      <c r="L36" s="178"/>
      <c r="M36" s="147">
        <v>142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5">SUM(C27:C36)</f>
        <v>39142</v>
      </c>
      <c r="D37" s="52">
        <f t="shared" si="5"/>
        <v>38367</v>
      </c>
      <c r="E37" s="63">
        <f t="shared" si="5"/>
        <v>39752</v>
      </c>
      <c r="F37" s="52">
        <f t="shared" si="5"/>
        <v>9979.5</v>
      </c>
      <c r="G37" s="21">
        <f t="shared" si="5"/>
        <v>10862.5</v>
      </c>
      <c r="H37" s="23">
        <f t="shared" si="5"/>
        <v>0</v>
      </c>
      <c r="I37" s="89">
        <f t="shared" si="5"/>
        <v>0</v>
      </c>
      <c r="J37" s="63">
        <f t="shared" si="1"/>
        <v>20842</v>
      </c>
      <c r="K37" s="122">
        <f t="shared" si="4"/>
        <v>52.430066411752861</v>
      </c>
      <c r="L37" s="178"/>
      <c r="M37" s="21">
        <f>SUM(M27:M36)</f>
        <v>20842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139">
        <v>0</v>
      </c>
      <c r="D38" s="128">
        <v>0</v>
      </c>
      <c r="E38" s="99">
        <v>0</v>
      </c>
      <c r="F38" s="163">
        <v>0</v>
      </c>
      <c r="G38" s="80">
        <f t="shared" si="2"/>
        <v>0</v>
      </c>
      <c r="H38" s="167"/>
      <c r="I38" s="79"/>
      <c r="J38" s="69">
        <f t="shared" si="1"/>
        <v>0</v>
      </c>
      <c r="K38" s="119" t="str">
        <f t="shared" si="4"/>
        <v>x</v>
      </c>
      <c r="L38" s="178"/>
      <c r="M38" s="146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137">
        <v>2736</v>
      </c>
      <c r="D39" s="129">
        <v>2850</v>
      </c>
      <c r="E39" s="100">
        <v>3090</v>
      </c>
      <c r="F39" s="129">
        <v>775</v>
      </c>
      <c r="G39" s="80">
        <f t="shared" si="2"/>
        <v>801</v>
      </c>
      <c r="H39" s="165"/>
      <c r="I39" s="79"/>
      <c r="J39" s="111">
        <f t="shared" si="1"/>
        <v>1576</v>
      </c>
      <c r="K39" s="120">
        <f t="shared" si="4"/>
        <v>51.003236245954696</v>
      </c>
      <c r="L39" s="178"/>
      <c r="M39" s="143">
        <v>1576</v>
      </c>
      <c r="N39" s="93"/>
      <c r="O39" s="150"/>
    </row>
    <row r="40" spans="1:15" x14ac:dyDescent="0.2">
      <c r="A40" s="35" t="s">
        <v>19</v>
      </c>
      <c r="B40" s="58">
        <v>604</v>
      </c>
      <c r="C40" s="137">
        <v>0</v>
      </c>
      <c r="D40" s="129">
        <v>0</v>
      </c>
      <c r="E40" s="100">
        <v>0</v>
      </c>
      <c r="F40" s="129">
        <v>0</v>
      </c>
      <c r="G40" s="80">
        <f t="shared" si="2"/>
        <v>0</v>
      </c>
      <c r="H40" s="165"/>
      <c r="I40" s="79"/>
      <c r="J40" s="111">
        <f t="shared" si="1"/>
        <v>0</v>
      </c>
      <c r="K40" s="120" t="str">
        <f t="shared" si="4"/>
        <v>x</v>
      </c>
      <c r="L40" s="178"/>
      <c r="M40" s="143">
        <v>0</v>
      </c>
      <c r="N40" s="93"/>
      <c r="O40" s="150"/>
    </row>
    <row r="41" spans="1:15" x14ac:dyDescent="0.2">
      <c r="A41" s="35" t="s">
        <v>18</v>
      </c>
      <c r="B41" s="58" t="s">
        <v>17</v>
      </c>
      <c r="C41" s="137">
        <v>35893</v>
      </c>
      <c r="D41" s="129">
        <v>35038</v>
      </c>
      <c r="E41" s="100">
        <v>36243</v>
      </c>
      <c r="F41" s="129">
        <v>8705</v>
      </c>
      <c r="G41" s="80">
        <f t="shared" si="2"/>
        <v>10109</v>
      </c>
      <c r="H41" s="165"/>
      <c r="I41" s="79"/>
      <c r="J41" s="111">
        <f t="shared" si="1"/>
        <v>18814</v>
      </c>
      <c r="K41" s="120">
        <f t="shared" si="4"/>
        <v>51.910713793008298</v>
      </c>
      <c r="L41" s="178"/>
      <c r="M41" s="143">
        <v>18814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140">
        <v>518</v>
      </c>
      <c r="D42" s="130">
        <v>560</v>
      </c>
      <c r="E42" s="101">
        <v>500</v>
      </c>
      <c r="F42" s="162">
        <v>148</v>
      </c>
      <c r="G42" s="87">
        <f t="shared" si="2"/>
        <v>164</v>
      </c>
      <c r="H42" s="168"/>
      <c r="I42" s="79"/>
      <c r="J42" s="112">
        <f t="shared" si="1"/>
        <v>312</v>
      </c>
      <c r="K42" s="121">
        <f t="shared" si="4"/>
        <v>62.4</v>
      </c>
      <c r="L42" s="178"/>
      <c r="M42" s="147">
        <v>312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6">SUM(C38:C42)</f>
        <v>39147</v>
      </c>
      <c r="D43" s="63">
        <f t="shared" si="6"/>
        <v>38448</v>
      </c>
      <c r="E43" s="63">
        <f t="shared" si="6"/>
        <v>39833</v>
      </c>
      <c r="F43" s="8">
        <f t="shared" si="6"/>
        <v>9628</v>
      </c>
      <c r="G43" s="277">
        <f t="shared" si="6"/>
        <v>11074</v>
      </c>
      <c r="H43" s="21">
        <f t="shared" si="6"/>
        <v>0</v>
      </c>
      <c r="I43" s="90">
        <f t="shared" si="6"/>
        <v>0</v>
      </c>
      <c r="J43" s="63">
        <f t="shared" si="1"/>
        <v>20702</v>
      </c>
      <c r="K43" s="124">
        <f t="shared" si="4"/>
        <v>51.971983029146685</v>
      </c>
      <c r="L43" s="178"/>
      <c r="M43" s="21">
        <f>SUM(M38:M42)</f>
        <v>20702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7">C43-C41</f>
        <v>3254</v>
      </c>
      <c r="D45" s="63">
        <f t="shared" si="7"/>
        <v>3410</v>
      </c>
      <c r="E45" s="63">
        <f t="shared" si="7"/>
        <v>3590</v>
      </c>
      <c r="F45" s="8">
        <f t="shared" si="7"/>
        <v>923</v>
      </c>
      <c r="G45" s="64">
        <f t="shared" si="7"/>
        <v>965</v>
      </c>
      <c r="H45" s="8">
        <f t="shared" si="7"/>
        <v>0</v>
      </c>
      <c r="I45" s="64">
        <f t="shared" si="7"/>
        <v>0</v>
      </c>
      <c r="J45" s="69">
        <f t="shared" si="1"/>
        <v>1888</v>
      </c>
      <c r="K45" s="119">
        <f t="shared" si="4"/>
        <v>52.590529247910865</v>
      </c>
      <c r="L45" s="178"/>
      <c r="M45" s="8">
        <f>M43-M41</f>
        <v>1888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8">C43-C37</f>
        <v>5</v>
      </c>
      <c r="D46" s="63">
        <f t="shared" si="8"/>
        <v>81</v>
      </c>
      <c r="E46" s="63">
        <f t="shared" si="8"/>
        <v>81</v>
      </c>
      <c r="F46" s="8">
        <f t="shared" si="8"/>
        <v>-351.5</v>
      </c>
      <c r="G46" s="64">
        <f t="shared" si="8"/>
        <v>211.5</v>
      </c>
      <c r="H46" s="8">
        <f t="shared" si="8"/>
        <v>0</v>
      </c>
      <c r="I46" s="64">
        <f t="shared" si="8"/>
        <v>0</v>
      </c>
      <c r="J46" s="69">
        <f t="shared" si="1"/>
        <v>-140</v>
      </c>
      <c r="K46" s="119">
        <f t="shared" si="4"/>
        <v>-172.83950617283949</v>
      </c>
      <c r="L46" s="178"/>
      <c r="M46" s="8">
        <f>M43-M37</f>
        <v>-140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9">C46-C41</f>
        <v>-35888</v>
      </c>
      <c r="D47" s="63">
        <f t="shared" si="9"/>
        <v>-34957</v>
      </c>
      <c r="E47" s="63">
        <f t="shared" si="9"/>
        <v>-36162</v>
      </c>
      <c r="F47" s="8">
        <f t="shared" si="9"/>
        <v>-9056.5</v>
      </c>
      <c r="G47" s="64">
        <f t="shared" si="9"/>
        <v>-9897.5</v>
      </c>
      <c r="H47" s="8">
        <f t="shared" si="9"/>
        <v>0</v>
      </c>
      <c r="I47" s="64">
        <f t="shared" si="9"/>
        <v>0</v>
      </c>
      <c r="J47" s="63">
        <f t="shared" si="1"/>
        <v>-18954</v>
      </c>
      <c r="K47" s="119">
        <f t="shared" si="4"/>
        <v>52.414136386261823</v>
      </c>
      <c r="L47" s="178"/>
      <c r="M47" s="8">
        <f>M46-M41</f>
        <v>-18954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103</v>
      </c>
    </row>
    <row r="58" spans="1:10" x14ac:dyDescent="0.2">
      <c r="A58" s="26" t="s">
        <v>104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S1" sqref="S1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180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B6" s="181"/>
      <c r="C6" s="182"/>
      <c r="F6" s="14"/>
      <c r="G6" s="14"/>
    </row>
    <row r="7" spans="1:16" ht="24.75" customHeight="1" thickBot="1" x14ac:dyDescent="0.3">
      <c r="A7" s="30" t="s">
        <v>60</v>
      </c>
      <c r="B7" s="183"/>
      <c r="C7" s="395" t="s">
        <v>125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398"/>
      <c r="H9" s="398"/>
      <c r="I9" s="399"/>
      <c r="J9" s="13" t="s">
        <v>69</v>
      </c>
      <c r="K9" s="12" t="s">
        <v>55</v>
      </c>
      <c r="L9" s="18"/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L10" s="18"/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188"/>
      <c r="C11" s="189">
        <v>40</v>
      </c>
      <c r="D11" s="108">
        <v>40</v>
      </c>
      <c r="E11" s="190">
        <v>40</v>
      </c>
      <c r="F11" s="158">
        <v>40</v>
      </c>
      <c r="G11" s="191">
        <f>M11</f>
        <v>40</v>
      </c>
      <c r="H11" s="192"/>
      <c r="I11" s="193"/>
      <c r="J11" s="114" t="s">
        <v>4</v>
      </c>
      <c r="K11" s="118" t="s">
        <v>4</v>
      </c>
      <c r="L11" s="381"/>
      <c r="M11" s="195">
        <v>40</v>
      </c>
      <c r="N11" s="91"/>
      <c r="O11" s="91"/>
    </row>
    <row r="12" spans="1:16" ht="13.5" thickBot="1" x14ac:dyDescent="0.25">
      <c r="A12" s="33" t="s">
        <v>44</v>
      </c>
      <c r="B12" s="196"/>
      <c r="C12" s="197">
        <v>37</v>
      </c>
      <c r="D12" s="198">
        <v>38.4</v>
      </c>
      <c r="E12" s="199">
        <v>38</v>
      </c>
      <c r="F12" s="382">
        <v>37.22</v>
      </c>
      <c r="G12" s="352">
        <f>M12</f>
        <v>37.96</v>
      </c>
      <c r="H12" s="353"/>
      <c r="I12" s="352"/>
      <c r="J12" s="115"/>
      <c r="K12" s="61" t="s">
        <v>4</v>
      </c>
      <c r="L12" s="381"/>
      <c r="M12" s="202">
        <v>37.96</v>
      </c>
      <c r="N12" s="173"/>
      <c r="O12" s="173"/>
    </row>
    <row r="13" spans="1:16" x14ac:dyDescent="0.2">
      <c r="A13" s="34" t="s">
        <v>62</v>
      </c>
      <c r="B13" s="203"/>
      <c r="C13" s="204">
        <v>11164</v>
      </c>
      <c r="D13" s="108" t="s">
        <v>4</v>
      </c>
      <c r="E13" s="108" t="s">
        <v>4</v>
      </c>
      <c r="F13" s="139">
        <v>11410</v>
      </c>
      <c r="G13" s="205">
        <f>M13</f>
        <v>11274</v>
      </c>
      <c r="H13" s="206"/>
      <c r="I13" s="205"/>
      <c r="J13" s="111" t="s">
        <v>4</v>
      </c>
      <c r="K13" s="6" t="s">
        <v>4</v>
      </c>
      <c r="L13" s="194"/>
      <c r="M13" s="207">
        <v>11274</v>
      </c>
      <c r="N13" s="93"/>
      <c r="O13" s="93"/>
    </row>
    <row r="14" spans="1:16" x14ac:dyDescent="0.2">
      <c r="A14" s="35" t="s">
        <v>63</v>
      </c>
      <c r="B14" s="203"/>
      <c r="C14" s="204">
        <v>10649</v>
      </c>
      <c r="D14" s="109" t="s">
        <v>4</v>
      </c>
      <c r="E14" s="109" t="s">
        <v>4</v>
      </c>
      <c r="F14" s="137">
        <v>10817</v>
      </c>
      <c r="G14" s="205">
        <f t="shared" ref="G14:G23" si="0">M14</f>
        <v>10710</v>
      </c>
      <c r="H14" s="206"/>
      <c r="I14" s="205"/>
      <c r="J14" s="111" t="s">
        <v>4</v>
      </c>
      <c r="K14" s="6" t="s">
        <v>4</v>
      </c>
      <c r="L14" s="194"/>
      <c r="M14" s="208">
        <v>10710</v>
      </c>
      <c r="N14" s="93"/>
      <c r="O14" s="93"/>
    </row>
    <row r="15" spans="1:16" x14ac:dyDescent="0.2">
      <c r="A15" s="35" t="s">
        <v>43</v>
      </c>
      <c r="B15" s="203" t="s">
        <v>42</v>
      </c>
      <c r="C15" s="204">
        <v>143</v>
      </c>
      <c r="D15" s="109" t="s">
        <v>4</v>
      </c>
      <c r="E15" s="109" t="s">
        <v>4</v>
      </c>
      <c r="F15" s="137">
        <v>227</v>
      </c>
      <c r="G15" s="205">
        <f t="shared" si="0"/>
        <v>114</v>
      </c>
      <c r="H15" s="206"/>
      <c r="I15" s="205"/>
      <c r="J15" s="111" t="s">
        <v>4</v>
      </c>
      <c r="K15" s="6" t="s">
        <v>4</v>
      </c>
      <c r="L15" s="194"/>
      <c r="M15" s="208">
        <v>114</v>
      </c>
      <c r="N15" s="93"/>
      <c r="O15" s="93"/>
    </row>
    <row r="16" spans="1:16" x14ac:dyDescent="0.2">
      <c r="A16" s="35" t="s">
        <v>41</v>
      </c>
      <c r="B16" s="203" t="s">
        <v>4</v>
      </c>
      <c r="C16" s="204">
        <v>2243</v>
      </c>
      <c r="D16" s="109" t="s">
        <v>4</v>
      </c>
      <c r="E16" s="109" t="s">
        <v>4</v>
      </c>
      <c r="F16" s="137">
        <v>11566</v>
      </c>
      <c r="G16" s="205">
        <f t="shared" si="0"/>
        <v>16575</v>
      </c>
      <c r="H16" s="206"/>
      <c r="I16" s="205"/>
      <c r="J16" s="111" t="s">
        <v>4</v>
      </c>
      <c r="K16" s="6" t="s">
        <v>4</v>
      </c>
      <c r="L16" s="194"/>
      <c r="M16" s="208">
        <v>16575</v>
      </c>
      <c r="N16" s="93"/>
      <c r="O16" s="93"/>
    </row>
    <row r="17" spans="1:15" ht="13.5" thickBot="1" x14ac:dyDescent="0.25">
      <c r="A17" s="32" t="s">
        <v>40</v>
      </c>
      <c r="B17" s="209" t="s">
        <v>39</v>
      </c>
      <c r="C17" s="210">
        <v>4134</v>
      </c>
      <c r="D17" s="110" t="s">
        <v>4</v>
      </c>
      <c r="E17" s="110" t="s">
        <v>4</v>
      </c>
      <c r="F17" s="160">
        <v>7032</v>
      </c>
      <c r="G17" s="205">
        <f t="shared" si="0"/>
        <v>5099</v>
      </c>
      <c r="H17" s="211"/>
      <c r="I17" s="212"/>
      <c r="J17" s="116" t="s">
        <v>4</v>
      </c>
      <c r="K17" s="7" t="s">
        <v>4</v>
      </c>
      <c r="L17" s="194"/>
      <c r="M17" s="213">
        <v>5099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7035</v>
      </c>
      <c r="D18" s="52" t="s">
        <v>4</v>
      </c>
      <c r="E18" s="52" t="s">
        <v>4</v>
      </c>
      <c r="F18" s="21">
        <f>F13-F14+F15+F16+F17</f>
        <v>19418</v>
      </c>
      <c r="G18" s="21">
        <f>G13-G14+G15+G16+G17</f>
        <v>22352</v>
      </c>
      <c r="H18" s="214"/>
      <c r="I18" s="215"/>
      <c r="J18" s="63" t="s">
        <v>4</v>
      </c>
      <c r="K18" s="8" t="s">
        <v>4</v>
      </c>
      <c r="L18" s="194"/>
      <c r="M18" s="145">
        <f>M13-M14+M15+M16+M17</f>
        <v>22352</v>
      </c>
      <c r="N18" s="145">
        <f t="shared" ref="N18:O18" si="1">N13-N14+N15+N16+N17</f>
        <v>0</v>
      </c>
      <c r="O18" s="145">
        <f t="shared" si="1"/>
        <v>0</v>
      </c>
    </row>
    <row r="19" spans="1:15" x14ac:dyDescent="0.2">
      <c r="A19" s="32" t="s">
        <v>66</v>
      </c>
      <c r="B19" s="216" t="s">
        <v>67</v>
      </c>
      <c r="C19" s="217">
        <v>515</v>
      </c>
      <c r="D19" s="108" t="s">
        <v>4</v>
      </c>
      <c r="E19" s="108" t="s">
        <v>4</v>
      </c>
      <c r="F19" s="160">
        <v>593</v>
      </c>
      <c r="G19" s="205">
        <f t="shared" si="0"/>
        <v>564</v>
      </c>
      <c r="H19" s="218"/>
      <c r="I19" s="219"/>
      <c r="J19" s="116" t="s">
        <v>4</v>
      </c>
      <c r="K19" s="7" t="s">
        <v>4</v>
      </c>
      <c r="L19" s="194"/>
      <c r="M19" s="220">
        <v>564</v>
      </c>
      <c r="N19" s="94"/>
      <c r="O19" s="94"/>
    </row>
    <row r="20" spans="1:15" x14ac:dyDescent="0.2">
      <c r="A20" s="35" t="s">
        <v>37</v>
      </c>
      <c r="B20" s="203" t="s">
        <v>36</v>
      </c>
      <c r="C20" s="221">
        <v>1316</v>
      </c>
      <c r="D20" s="109" t="s">
        <v>4</v>
      </c>
      <c r="E20" s="109" t="s">
        <v>4</v>
      </c>
      <c r="F20" s="137">
        <v>675</v>
      </c>
      <c r="G20" s="205">
        <f t="shared" si="0"/>
        <v>675</v>
      </c>
      <c r="H20" s="206"/>
      <c r="I20" s="205"/>
      <c r="J20" s="111" t="s">
        <v>4</v>
      </c>
      <c r="K20" s="6" t="s">
        <v>4</v>
      </c>
      <c r="L20" s="194"/>
      <c r="M20" s="208">
        <v>675</v>
      </c>
      <c r="N20" s="93"/>
      <c r="O20" s="93"/>
    </row>
    <row r="21" spans="1:15" x14ac:dyDescent="0.2">
      <c r="A21" s="35" t="s">
        <v>35</v>
      </c>
      <c r="B21" s="203" t="s">
        <v>4</v>
      </c>
      <c r="C21" s="221">
        <v>2108</v>
      </c>
      <c r="D21" s="109" t="s">
        <v>4</v>
      </c>
      <c r="E21" s="109" t="s">
        <v>4</v>
      </c>
      <c r="F21" s="137">
        <v>2108</v>
      </c>
      <c r="G21" s="205">
        <f t="shared" si="0"/>
        <v>2108</v>
      </c>
      <c r="H21" s="206"/>
      <c r="I21" s="205"/>
      <c r="J21" s="111" t="s">
        <v>4</v>
      </c>
      <c r="K21" s="6" t="s">
        <v>4</v>
      </c>
      <c r="L21" s="194"/>
      <c r="M21" s="208">
        <v>2108</v>
      </c>
      <c r="N21" s="93"/>
      <c r="O21" s="93"/>
    </row>
    <row r="22" spans="1:15" x14ac:dyDescent="0.2">
      <c r="A22" s="35" t="s">
        <v>34</v>
      </c>
      <c r="B22" s="203" t="s">
        <v>4</v>
      </c>
      <c r="C22" s="221">
        <v>3024</v>
      </c>
      <c r="D22" s="109" t="s">
        <v>4</v>
      </c>
      <c r="E22" s="109" t="s">
        <v>4</v>
      </c>
      <c r="F22" s="137">
        <v>15558</v>
      </c>
      <c r="G22" s="205">
        <f t="shared" si="0"/>
        <v>18525</v>
      </c>
      <c r="H22" s="206"/>
      <c r="I22" s="205"/>
      <c r="J22" s="111" t="s">
        <v>4</v>
      </c>
      <c r="K22" s="6" t="s">
        <v>4</v>
      </c>
      <c r="L22" s="194"/>
      <c r="M22" s="208">
        <v>18525</v>
      </c>
      <c r="N22" s="93"/>
      <c r="O22" s="93"/>
    </row>
    <row r="23" spans="1:15" ht="13.5" thickBot="1" x14ac:dyDescent="0.25">
      <c r="A23" s="33" t="s">
        <v>33</v>
      </c>
      <c r="B23" s="222" t="s">
        <v>4</v>
      </c>
      <c r="C23" s="221">
        <v>0</v>
      </c>
      <c r="D23" s="110" t="s">
        <v>4</v>
      </c>
      <c r="E23" s="110" t="s">
        <v>4</v>
      </c>
      <c r="F23" s="140">
        <v>0</v>
      </c>
      <c r="G23" s="212">
        <f t="shared" si="0"/>
        <v>0</v>
      </c>
      <c r="H23" s="211"/>
      <c r="I23" s="212"/>
      <c r="J23" s="117" t="s">
        <v>4</v>
      </c>
      <c r="K23" s="5" t="s">
        <v>4</v>
      </c>
      <c r="L23" s="194"/>
      <c r="M23" s="223"/>
      <c r="N23" s="95"/>
      <c r="O23" s="95"/>
    </row>
    <row r="24" spans="1:15" x14ac:dyDescent="0.2">
      <c r="A24" s="37" t="s">
        <v>32</v>
      </c>
      <c r="B24" s="224" t="s">
        <v>4</v>
      </c>
      <c r="C24" s="225">
        <v>29334</v>
      </c>
      <c r="D24" s="125">
        <v>27282</v>
      </c>
      <c r="E24" s="226">
        <v>27282</v>
      </c>
      <c r="F24" s="125">
        <v>7196</v>
      </c>
      <c r="G24" s="169">
        <f>M24-F24</f>
        <v>7629</v>
      </c>
      <c r="H24" s="383"/>
      <c r="I24" s="321"/>
      <c r="J24" s="69">
        <f t="shared" ref="J24:J47" si="2">SUM(F24:I24)</f>
        <v>14825</v>
      </c>
      <c r="K24" s="119">
        <f>IF(E24=0,"x",(J24/E24*100))</f>
        <v>54.339857781687563</v>
      </c>
      <c r="L24" s="194"/>
      <c r="M24" s="207">
        <v>14825</v>
      </c>
      <c r="N24" s="148"/>
      <c r="O24" s="149"/>
    </row>
    <row r="25" spans="1:15" x14ac:dyDescent="0.2">
      <c r="A25" s="35" t="s">
        <v>31</v>
      </c>
      <c r="B25" s="229" t="s">
        <v>4</v>
      </c>
      <c r="C25" s="204">
        <v>0</v>
      </c>
      <c r="D25" s="126">
        <v>0</v>
      </c>
      <c r="E25" s="230">
        <v>0</v>
      </c>
      <c r="F25" s="126">
        <v>0</v>
      </c>
      <c r="G25" s="170">
        <f t="shared" ref="G25:G42" si="3">M25-F25</f>
        <v>0</v>
      </c>
      <c r="H25" s="284"/>
      <c r="I25" s="205"/>
      <c r="J25" s="111">
        <f t="shared" si="2"/>
        <v>0</v>
      </c>
      <c r="K25" s="120" t="str">
        <f>IF(E25=0,"x",(J25/E25)*100)</f>
        <v>x</v>
      </c>
      <c r="L25" s="194"/>
      <c r="M25" s="208">
        <v>0</v>
      </c>
      <c r="N25" s="93"/>
      <c r="O25" s="150"/>
    </row>
    <row r="26" spans="1:15" ht="13.5" thickBot="1" x14ac:dyDescent="0.25">
      <c r="A26" s="33" t="s">
        <v>30</v>
      </c>
      <c r="B26" s="233">
        <v>672</v>
      </c>
      <c r="C26" s="234">
        <v>4851</v>
      </c>
      <c r="D26" s="127">
        <v>5173</v>
      </c>
      <c r="E26" s="235">
        <v>5173</v>
      </c>
      <c r="F26" s="161">
        <v>1293</v>
      </c>
      <c r="G26" s="171">
        <f t="shared" si="3"/>
        <v>1293</v>
      </c>
      <c r="H26" s="384"/>
      <c r="I26" s="331"/>
      <c r="J26" s="112">
        <f t="shared" si="2"/>
        <v>2586</v>
      </c>
      <c r="K26" s="121">
        <f t="shared" ref="K26" si="4">IF(E26=0,"x",(J26/E26*100))</f>
        <v>49.99033442876474</v>
      </c>
      <c r="L26" s="194"/>
      <c r="M26" s="213">
        <v>2586</v>
      </c>
      <c r="N26" s="92"/>
      <c r="O26" s="151"/>
    </row>
    <row r="27" spans="1:15" x14ac:dyDescent="0.2">
      <c r="A27" s="34" t="s">
        <v>6</v>
      </c>
      <c r="B27" s="224">
        <v>501</v>
      </c>
      <c r="C27" s="204">
        <v>2348</v>
      </c>
      <c r="D27" s="128">
        <v>1870</v>
      </c>
      <c r="E27" s="239">
        <v>1870</v>
      </c>
      <c r="F27" s="128">
        <v>524</v>
      </c>
      <c r="G27" s="218">
        <f t="shared" si="3"/>
        <v>694</v>
      </c>
      <c r="H27" s="283"/>
      <c r="I27" s="219"/>
      <c r="J27" s="69">
        <f t="shared" si="2"/>
        <v>1218</v>
      </c>
      <c r="K27" s="124">
        <f t="shared" ref="K27:K47" si="5">IF(E27=0,"x",(J27/E27)*100)</f>
        <v>65.133689839572199</v>
      </c>
      <c r="L27" s="194"/>
      <c r="M27" s="220">
        <v>1218</v>
      </c>
      <c r="N27" s="152"/>
      <c r="O27" s="153"/>
    </row>
    <row r="28" spans="1:15" x14ac:dyDescent="0.2">
      <c r="A28" s="35" t="s">
        <v>29</v>
      </c>
      <c r="B28" s="229">
        <v>502</v>
      </c>
      <c r="C28" s="204">
        <v>1590</v>
      </c>
      <c r="D28" s="129">
        <v>1352</v>
      </c>
      <c r="E28" s="241">
        <v>1352</v>
      </c>
      <c r="F28" s="129">
        <v>367</v>
      </c>
      <c r="G28" s="206">
        <f t="shared" si="3"/>
        <v>628</v>
      </c>
      <c r="H28" s="284"/>
      <c r="I28" s="205"/>
      <c r="J28" s="111">
        <f t="shared" si="2"/>
        <v>995</v>
      </c>
      <c r="K28" s="120">
        <f t="shared" si="5"/>
        <v>73.594674556213008</v>
      </c>
      <c r="L28" s="194"/>
      <c r="M28" s="208">
        <v>995</v>
      </c>
      <c r="N28" s="93"/>
      <c r="O28" s="150"/>
    </row>
    <row r="29" spans="1:15" x14ac:dyDescent="0.2">
      <c r="A29" s="35" t="s">
        <v>5</v>
      </c>
      <c r="B29" s="229">
        <v>504</v>
      </c>
      <c r="C29" s="204">
        <v>0</v>
      </c>
      <c r="D29" s="129"/>
      <c r="E29" s="241"/>
      <c r="F29" s="129">
        <v>0</v>
      </c>
      <c r="G29" s="206">
        <f t="shared" si="3"/>
        <v>0</v>
      </c>
      <c r="H29" s="284"/>
      <c r="I29" s="205"/>
      <c r="J29" s="111">
        <f t="shared" si="2"/>
        <v>0</v>
      </c>
      <c r="K29" s="120" t="str">
        <f t="shared" si="5"/>
        <v>x</v>
      </c>
      <c r="L29" s="194"/>
      <c r="M29" s="208"/>
      <c r="N29" s="93"/>
      <c r="O29" s="150"/>
    </row>
    <row r="30" spans="1:15" x14ac:dyDescent="0.2">
      <c r="A30" s="35" t="s">
        <v>0</v>
      </c>
      <c r="B30" s="229">
        <v>511</v>
      </c>
      <c r="C30" s="204">
        <v>640</v>
      </c>
      <c r="D30" s="129">
        <v>490</v>
      </c>
      <c r="E30" s="241">
        <v>490</v>
      </c>
      <c r="F30" s="129">
        <v>10</v>
      </c>
      <c r="G30" s="206">
        <f t="shared" si="3"/>
        <v>12</v>
      </c>
      <c r="H30" s="284"/>
      <c r="I30" s="205"/>
      <c r="J30" s="111">
        <f t="shared" si="2"/>
        <v>22</v>
      </c>
      <c r="K30" s="120">
        <f t="shared" si="5"/>
        <v>4.4897959183673466</v>
      </c>
      <c r="L30" s="194"/>
      <c r="M30" s="208">
        <v>22</v>
      </c>
      <c r="N30" s="93"/>
      <c r="O30" s="150"/>
    </row>
    <row r="31" spans="1:15" x14ac:dyDescent="0.2">
      <c r="A31" s="35" t="s">
        <v>1</v>
      </c>
      <c r="B31" s="229">
        <v>518</v>
      </c>
      <c r="C31" s="204">
        <v>1594</v>
      </c>
      <c r="D31" s="129">
        <v>1106</v>
      </c>
      <c r="E31" s="241">
        <v>1106</v>
      </c>
      <c r="F31" s="129">
        <v>394</v>
      </c>
      <c r="G31" s="206">
        <f t="shared" si="3"/>
        <v>310</v>
      </c>
      <c r="H31" s="284"/>
      <c r="I31" s="205"/>
      <c r="J31" s="111">
        <f t="shared" si="2"/>
        <v>704</v>
      </c>
      <c r="K31" s="120">
        <f t="shared" si="5"/>
        <v>63.652802893309222</v>
      </c>
      <c r="L31" s="194"/>
      <c r="M31" s="208">
        <v>704</v>
      </c>
      <c r="N31" s="93"/>
      <c r="O31" s="150"/>
    </row>
    <row r="32" spans="1:15" x14ac:dyDescent="0.2">
      <c r="A32" s="35" t="s">
        <v>28</v>
      </c>
      <c r="B32" s="229">
        <v>521</v>
      </c>
      <c r="C32" s="204">
        <v>18176</v>
      </c>
      <c r="D32" s="129">
        <v>17424</v>
      </c>
      <c r="E32" s="241">
        <v>17424</v>
      </c>
      <c r="F32" s="129">
        <v>4407</v>
      </c>
      <c r="G32" s="206">
        <f t="shared" si="3"/>
        <v>4591</v>
      </c>
      <c r="H32" s="284"/>
      <c r="I32" s="205"/>
      <c r="J32" s="111">
        <f t="shared" si="2"/>
        <v>8998</v>
      </c>
      <c r="K32" s="120">
        <f t="shared" si="5"/>
        <v>51.641414141414145</v>
      </c>
      <c r="L32" s="194"/>
      <c r="M32" s="208">
        <v>8998</v>
      </c>
      <c r="N32" s="93"/>
      <c r="O32" s="150"/>
    </row>
    <row r="33" spans="1:15" x14ac:dyDescent="0.2">
      <c r="A33" s="35" t="s">
        <v>27</v>
      </c>
      <c r="B33" s="229" t="s">
        <v>26</v>
      </c>
      <c r="C33" s="204">
        <v>7068</v>
      </c>
      <c r="D33" s="129">
        <v>6857</v>
      </c>
      <c r="E33" s="241">
        <v>6857</v>
      </c>
      <c r="F33" s="129">
        <v>1664</v>
      </c>
      <c r="G33" s="206">
        <f t="shared" si="3"/>
        <v>2052</v>
      </c>
      <c r="H33" s="284"/>
      <c r="I33" s="205"/>
      <c r="J33" s="111">
        <f t="shared" si="2"/>
        <v>3716</v>
      </c>
      <c r="K33" s="120">
        <f t="shared" si="5"/>
        <v>54.192795683243403</v>
      </c>
      <c r="L33" s="194"/>
      <c r="M33" s="208">
        <v>3716</v>
      </c>
      <c r="N33" s="93"/>
      <c r="O33" s="150"/>
    </row>
    <row r="34" spans="1:15" x14ac:dyDescent="0.2">
      <c r="A34" s="35" t="s">
        <v>25</v>
      </c>
      <c r="B34" s="229">
        <v>557</v>
      </c>
      <c r="C34" s="204">
        <v>0</v>
      </c>
      <c r="D34" s="129"/>
      <c r="E34" s="241"/>
      <c r="F34" s="129">
        <v>0</v>
      </c>
      <c r="G34" s="206">
        <f t="shared" si="3"/>
        <v>0</v>
      </c>
      <c r="H34" s="284"/>
      <c r="I34" s="205"/>
      <c r="J34" s="111">
        <f t="shared" si="2"/>
        <v>0</v>
      </c>
      <c r="K34" s="120" t="str">
        <f t="shared" si="5"/>
        <v>x</v>
      </c>
      <c r="L34" s="194"/>
      <c r="M34" s="208">
        <v>0</v>
      </c>
      <c r="N34" s="93"/>
      <c r="O34" s="150"/>
    </row>
    <row r="35" spans="1:15" x14ac:dyDescent="0.2">
      <c r="A35" s="35" t="s">
        <v>2</v>
      </c>
      <c r="B35" s="229">
        <v>551</v>
      </c>
      <c r="C35" s="204">
        <v>88</v>
      </c>
      <c r="D35" s="129">
        <v>98</v>
      </c>
      <c r="E35" s="241">
        <v>98</v>
      </c>
      <c r="F35" s="129">
        <v>28</v>
      </c>
      <c r="G35" s="206">
        <f t="shared" si="3"/>
        <v>29</v>
      </c>
      <c r="H35" s="284"/>
      <c r="I35" s="205"/>
      <c r="J35" s="111">
        <f t="shared" si="2"/>
        <v>57</v>
      </c>
      <c r="K35" s="120">
        <f t="shared" si="5"/>
        <v>58.163265306122447</v>
      </c>
      <c r="L35" s="194"/>
      <c r="M35" s="208">
        <v>57</v>
      </c>
      <c r="N35" s="93"/>
      <c r="O35" s="150"/>
    </row>
    <row r="36" spans="1:15" ht="13.5" thickBot="1" x14ac:dyDescent="0.25">
      <c r="A36" s="32" t="s">
        <v>24</v>
      </c>
      <c r="B36" s="243" t="s">
        <v>23</v>
      </c>
      <c r="C36" s="210">
        <v>-15</v>
      </c>
      <c r="D36" s="130">
        <v>365</v>
      </c>
      <c r="E36" s="244">
        <v>365</v>
      </c>
      <c r="F36" s="162">
        <v>50</v>
      </c>
      <c r="G36" s="206">
        <f t="shared" si="3"/>
        <v>-18</v>
      </c>
      <c r="H36" s="285"/>
      <c r="I36" s="205"/>
      <c r="J36" s="112">
        <f t="shared" si="2"/>
        <v>32</v>
      </c>
      <c r="K36" s="121">
        <f t="shared" si="5"/>
        <v>8.7671232876712324</v>
      </c>
      <c r="L36" s="194"/>
      <c r="M36" s="223">
        <v>32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6">SUM(C27:C36)</f>
        <v>31489</v>
      </c>
      <c r="D37" s="246">
        <f t="shared" si="6"/>
        <v>29562</v>
      </c>
      <c r="E37" s="247">
        <f t="shared" si="6"/>
        <v>29562</v>
      </c>
      <c r="F37" s="52">
        <f t="shared" si="6"/>
        <v>7444</v>
      </c>
      <c r="G37" s="21">
        <f t="shared" si="6"/>
        <v>8298</v>
      </c>
      <c r="H37" s="23">
        <f t="shared" si="6"/>
        <v>0</v>
      </c>
      <c r="I37" s="89">
        <f t="shared" si="6"/>
        <v>0</v>
      </c>
      <c r="J37" s="63">
        <f t="shared" si="2"/>
        <v>15742</v>
      </c>
      <c r="K37" s="122">
        <f t="shared" si="5"/>
        <v>53.2507949394493</v>
      </c>
      <c r="L37" s="194"/>
      <c r="M37" s="21">
        <f>SUM(M27:M36)</f>
        <v>15742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224">
        <v>601</v>
      </c>
      <c r="C38" s="248">
        <v>0</v>
      </c>
      <c r="D38" s="128"/>
      <c r="E38" s="239"/>
      <c r="F38" s="163">
        <v>0</v>
      </c>
      <c r="G38" s="206">
        <f t="shared" si="3"/>
        <v>0</v>
      </c>
      <c r="H38" s="283"/>
      <c r="I38" s="205"/>
      <c r="J38" s="69">
        <f t="shared" si="2"/>
        <v>0</v>
      </c>
      <c r="K38" s="119" t="str">
        <f t="shared" si="5"/>
        <v>x</v>
      </c>
      <c r="L38" s="194"/>
      <c r="M38" s="220"/>
      <c r="N38" s="152"/>
      <c r="O38" s="153"/>
    </row>
    <row r="39" spans="1:15" x14ac:dyDescent="0.2">
      <c r="A39" s="35" t="s">
        <v>20</v>
      </c>
      <c r="B39" s="229">
        <v>602</v>
      </c>
      <c r="C39" s="204">
        <v>1917</v>
      </c>
      <c r="D39" s="129">
        <v>2030</v>
      </c>
      <c r="E39" s="241">
        <v>2030</v>
      </c>
      <c r="F39" s="129">
        <v>560</v>
      </c>
      <c r="G39" s="206">
        <f t="shared" si="3"/>
        <v>587</v>
      </c>
      <c r="H39" s="284"/>
      <c r="I39" s="205"/>
      <c r="J39" s="111">
        <f t="shared" si="2"/>
        <v>1147</v>
      </c>
      <c r="K39" s="120">
        <f t="shared" si="5"/>
        <v>56.502463054187189</v>
      </c>
      <c r="L39" s="194"/>
      <c r="M39" s="208">
        <v>1147</v>
      </c>
      <c r="N39" s="93"/>
      <c r="O39" s="150"/>
    </row>
    <row r="40" spans="1:15" x14ac:dyDescent="0.2">
      <c r="A40" s="35" t="s">
        <v>19</v>
      </c>
      <c r="B40" s="229">
        <v>604</v>
      </c>
      <c r="C40" s="204">
        <v>0</v>
      </c>
      <c r="D40" s="129"/>
      <c r="E40" s="241"/>
      <c r="F40" s="129">
        <v>0</v>
      </c>
      <c r="G40" s="206">
        <f t="shared" si="3"/>
        <v>0</v>
      </c>
      <c r="H40" s="284"/>
      <c r="I40" s="205"/>
      <c r="J40" s="111">
        <f t="shared" si="2"/>
        <v>0</v>
      </c>
      <c r="K40" s="120" t="str">
        <f t="shared" si="5"/>
        <v>x</v>
      </c>
      <c r="L40" s="194"/>
      <c r="M40" s="208"/>
      <c r="N40" s="93"/>
      <c r="O40" s="150"/>
    </row>
    <row r="41" spans="1:15" x14ac:dyDescent="0.2">
      <c r="A41" s="35" t="s">
        <v>18</v>
      </c>
      <c r="B41" s="229" t="s">
        <v>17</v>
      </c>
      <c r="C41" s="204">
        <v>29334</v>
      </c>
      <c r="D41" s="129">
        <v>27282</v>
      </c>
      <c r="E41" s="241">
        <v>27282</v>
      </c>
      <c r="F41" s="129">
        <v>7196</v>
      </c>
      <c r="G41" s="206">
        <f t="shared" si="3"/>
        <v>7629</v>
      </c>
      <c r="H41" s="284"/>
      <c r="I41" s="205"/>
      <c r="J41" s="111">
        <f t="shared" si="2"/>
        <v>14825</v>
      </c>
      <c r="K41" s="120">
        <f t="shared" si="5"/>
        <v>54.339857781687563</v>
      </c>
      <c r="L41" s="194"/>
      <c r="M41" s="208">
        <v>14825</v>
      </c>
      <c r="N41" s="93"/>
      <c r="O41" s="150"/>
    </row>
    <row r="42" spans="1:15" ht="13.5" thickBot="1" x14ac:dyDescent="0.25">
      <c r="A42" s="32" t="s">
        <v>7</v>
      </c>
      <c r="B42" s="243" t="s">
        <v>16</v>
      </c>
      <c r="C42" s="210">
        <v>310</v>
      </c>
      <c r="D42" s="130">
        <v>250</v>
      </c>
      <c r="E42" s="244">
        <v>250</v>
      </c>
      <c r="F42" s="162">
        <v>99</v>
      </c>
      <c r="G42" s="286">
        <f t="shared" si="3"/>
        <v>150</v>
      </c>
      <c r="H42" s="285"/>
      <c r="I42" s="205"/>
      <c r="J42" s="112">
        <f t="shared" si="2"/>
        <v>249</v>
      </c>
      <c r="K42" s="121">
        <f t="shared" si="5"/>
        <v>99.6</v>
      </c>
      <c r="L42" s="194"/>
      <c r="M42" s="223">
        <v>249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7">SUM(C38:C42)</f>
        <v>31561</v>
      </c>
      <c r="D43" s="247">
        <f t="shared" si="7"/>
        <v>29562</v>
      </c>
      <c r="E43" s="247">
        <f t="shared" si="7"/>
        <v>29562</v>
      </c>
      <c r="F43" s="8">
        <f t="shared" si="7"/>
        <v>7855</v>
      </c>
      <c r="G43" s="277">
        <f t="shared" si="7"/>
        <v>8366</v>
      </c>
      <c r="H43" s="21">
        <f t="shared" si="7"/>
        <v>0</v>
      </c>
      <c r="I43" s="90">
        <f t="shared" si="7"/>
        <v>0</v>
      </c>
      <c r="J43" s="63">
        <f t="shared" si="2"/>
        <v>16221</v>
      </c>
      <c r="K43" s="124">
        <f t="shared" si="5"/>
        <v>54.871118327582714</v>
      </c>
      <c r="L43" s="194"/>
      <c r="M43" s="21">
        <f>SUM(M38:M42)</f>
        <v>16221</v>
      </c>
      <c r="N43" s="23">
        <f>SUM(N38:N42)</f>
        <v>0</v>
      </c>
      <c r="O43" s="21">
        <f>SUM(O38:O42)</f>
        <v>0</v>
      </c>
    </row>
    <row r="44" spans="1:15" s="261" customFormat="1" ht="5.25" customHeight="1" thickBot="1" x14ac:dyDescent="0.25">
      <c r="A44" s="250"/>
      <c r="B44" s="251"/>
      <c r="C44" s="252"/>
      <c r="D44" s="253"/>
      <c r="E44" s="253"/>
      <c r="F44" s="254"/>
      <c r="G44" s="255"/>
      <c r="H44" s="256"/>
      <c r="I44" s="255"/>
      <c r="J44" s="257"/>
      <c r="K44" s="258"/>
      <c r="L44" s="259"/>
      <c r="M44" s="254"/>
      <c r="N44" s="260"/>
      <c r="O44" s="260"/>
    </row>
    <row r="45" spans="1:15" ht="13.5" thickBot="1" x14ac:dyDescent="0.25">
      <c r="A45" s="68" t="s">
        <v>14</v>
      </c>
      <c r="B45" s="62" t="s">
        <v>4</v>
      </c>
      <c r="C45" s="8">
        <f t="shared" ref="C45:I45" si="8">C43-C41</f>
        <v>2227</v>
      </c>
      <c r="D45" s="63">
        <f t="shared" si="8"/>
        <v>2280</v>
      </c>
      <c r="E45" s="63">
        <f t="shared" si="8"/>
        <v>2280</v>
      </c>
      <c r="F45" s="8">
        <f t="shared" si="8"/>
        <v>659</v>
      </c>
      <c r="G45" s="64">
        <f t="shared" si="8"/>
        <v>737</v>
      </c>
      <c r="H45" s="8">
        <f t="shared" si="8"/>
        <v>0</v>
      </c>
      <c r="I45" s="64">
        <f t="shared" si="8"/>
        <v>0</v>
      </c>
      <c r="J45" s="69">
        <f t="shared" si="2"/>
        <v>1396</v>
      </c>
      <c r="K45" s="119">
        <f t="shared" si="5"/>
        <v>61.228070175438596</v>
      </c>
      <c r="L45" s="194"/>
      <c r="M45" s="8">
        <f>M43-M41</f>
        <v>1396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9">C43-C37</f>
        <v>72</v>
      </c>
      <c r="D46" s="63">
        <f t="shared" si="9"/>
        <v>0</v>
      </c>
      <c r="E46" s="63">
        <f t="shared" si="9"/>
        <v>0</v>
      </c>
      <c r="F46" s="8">
        <f t="shared" si="9"/>
        <v>411</v>
      </c>
      <c r="G46" s="64">
        <f t="shared" si="9"/>
        <v>68</v>
      </c>
      <c r="H46" s="8">
        <f t="shared" si="9"/>
        <v>0</v>
      </c>
      <c r="I46" s="64">
        <f t="shared" si="9"/>
        <v>0</v>
      </c>
      <c r="J46" s="69">
        <f t="shared" si="2"/>
        <v>479</v>
      </c>
      <c r="K46" s="119" t="str">
        <f t="shared" si="5"/>
        <v>x</v>
      </c>
      <c r="L46" s="194"/>
      <c r="M46" s="8">
        <f>M43-M37</f>
        <v>479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0">C46-C41</f>
        <v>-29262</v>
      </c>
      <c r="D47" s="63">
        <f t="shared" si="10"/>
        <v>-27282</v>
      </c>
      <c r="E47" s="63">
        <f t="shared" si="10"/>
        <v>-27282</v>
      </c>
      <c r="F47" s="8">
        <f t="shared" si="10"/>
        <v>-6785</v>
      </c>
      <c r="G47" s="64">
        <f t="shared" si="10"/>
        <v>-7561</v>
      </c>
      <c r="H47" s="8">
        <f t="shared" si="10"/>
        <v>0</v>
      </c>
      <c r="I47" s="64">
        <f t="shared" si="10"/>
        <v>0</v>
      </c>
      <c r="J47" s="63">
        <f t="shared" si="2"/>
        <v>-14346</v>
      </c>
      <c r="K47" s="119">
        <f t="shared" si="5"/>
        <v>52.584121398724434</v>
      </c>
      <c r="L47" s="194"/>
      <c r="M47" s="8">
        <f>M46-M41</f>
        <v>-14346</v>
      </c>
      <c r="N47" s="157">
        <f>N46-N41</f>
        <v>0</v>
      </c>
      <c r="O47" s="8">
        <f>O46-O41</f>
        <v>0</v>
      </c>
    </row>
    <row r="50" spans="1:10" ht="14.25" x14ac:dyDescent="0.2">
      <c r="A50" s="262" t="s">
        <v>11</v>
      </c>
    </row>
    <row r="51" spans="1:10" s="184" customFormat="1" ht="14.25" x14ac:dyDescent="0.2">
      <c r="A51" s="263" t="s">
        <v>10</v>
      </c>
      <c r="B51" s="264"/>
      <c r="E51" s="179"/>
      <c r="F51" s="179"/>
      <c r="G51" s="179"/>
      <c r="H51" s="179"/>
      <c r="I51" s="179"/>
      <c r="J51" s="179"/>
    </row>
    <row r="52" spans="1:10" s="184" customFormat="1" ht="14.25" x14ac:dyDescent="0.2">
      <c r="A52" s="40" t="s">
        <v>9</v>
      </c>
      <c r="B52" s="264"/>
      <c r="E52" s="179"/>
      <c r="F52" s="179"/>
      <c r="G52" s="179"/>
      <c r="H52" s="179"/>
      <c r="I52" s="179"/>
      <c r="J52" s="179"/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5" spans="1:10" x14ac:dyDescent="0.2">
      <c r="A55" s="355" t="s">
        <v>105</v>
      </c>
    </row>
    <row r="58" spans="1:10" x14ac:dyDescent="0.2">
      <c r="A58" s="26" t="s">
        <v>106</v>
      </c>
    </row>
    <row r="60" spans="1:10" x14ac:dyDescent="0.2">
      <c r="A60" s="26" t="s">
        <v>107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124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L9" s="18"/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L10" s="18"/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265"/>
      <c r="C11" s="189">
        <v>115</v>
      </c>
      <c r="D11" s="108">
        <v>113</v>
      </c>
      <c r="E11" s="102">
        <v>113</v>
      </c>
      <c r="F11" s="158">
        <v>113</v>
      </c>
      <c r="G11" s="266">
        <f>M11</f>
        <v>113</v>
      </c>
      <c r="H11" s="192"/>
      <c r="I11" s="193"/>
      <c r="J11" s="114" t="s">
        <v>4</v>
      </c>
      <c r="K11" s="118" t="s">
        <v>4</v>
      </c>
      <c r="L11" s="381"/>
      <c r="M11" s="267">
        <v>113</v>
      </c>
      <c r="N11" s="91"/>
      <c r="O11" s="91"/>
    </row>
    <row r="12" spans="1:16" ht="13.5" thickBot="1" x14ac:dyDescent="0.25">
      <c r="A12" s="33" t="s">
        <v>44</v>
      </c>
      <c r="B12" s="196"/>
      <c r="C12" s="197">
        <v>102</v>
      </c>
      <c r="D12" s="198">
        <v>102.1253</v>
      </c>
      <c r="E12" s="103">
        <v>102.1253</v>
      </c>
      <c r="F12" s="159">
        <v>102.1253</v>
      </c>
      <c r="G12" s="200">
        <f>M12</f>
        <v>102.13</v>
      </c>
      <c r="H12" s="201"/>
      <c r="I12" s="200"/>
      <c r="J12" s="115"/>
      <c r="K12" s="61" t="s">
        <v>4</v>
      </c>
      <c r="L12" s="381"/>
      <c r="M12" s="268">
        <v>102.13</v>
      </c>
      <c r="N12" s="173"/>
      <c r="O12" s="173"/>
    </row>
    <row r="13" spans="1:16" x14ac:dyDescent="0.2">
      <c r="A13" s="34" t="s">
        <v>62</v>
      </c>
      <c r="B13" s="50"/>
      <c r="C13" s="269">
        <v>31007</v>
      </c>
      <c r="D13" s="108" t="s">
        <v>4</v>
      </c>
      <c r="E13" s="108" t="s">
        <v>4</v>
      </c>
      <c r="F13" s="139">
        <v>31622</v>
      </c>
      <c r="G13" s="79">
        <f>M13</f>
        <v>32291</v>
      </c>
      <c r="H13" s="80"/>
      <c r="I13" s="79"/>
      <c r="J13" s="111" t="s">
        <v>4</v>
      </c>
      <c r="K13" s="6" t="s">
        <v>4</v>
      </c>
      <c r="L13" s="178"/>
      <c r="M13" s="142">
        <v>32291</v>
      </c>
      <c r="N13" s="93"/>
      <c r="O13" s="93"/>
    </row>
    <row r="14" spans="1:16" x14ac:dyDescent="0.2">
      <c r="A14" s="35" t="s">
        <v>63</v>
      </c>
      <c r="B14" s="50"/>
      <c r="C14" s="269">
        <v>27145</v>
      </c>
      <c r="D14" s="109" t="s">
        <v>4</v>
      </c>
      <c r="E14" s="109" t="s">
        <v>4</v>
      </c>
      <c r="F14" s="137">
        <v>27753</v>
      </c>
      <c r="G14" s="79">
        <f t="shared" ref="G14:G23" si="0">M14</f>
        <v>28558</v>
      </c>
      <c r="H14" s="80"/>
      <c r="I14" s="79"/>
      <c r="J14" s="111" t="s">
        <v>4</v>
      </c>
      <c r="K14" s="6" t="s">
        <v>4</v>
      </c>
      <c r="L14" s="178"/>
      <c r="M14" s="143">
        <v>28558</v>
      </c>
      <c r="N14" s="93"/>
      <c r="O14" s="93"/>
    </row>
    <row r="15" spans="1:16" x14ac:dyDescent="0.2">
      <c r="A15" s="35" t="s">
        <v>43</v>
      </c>
      <c r="B15" s="50" t="s">
        <v>42</v>
      </c>
      <c r="C15" s="269">
        <v>374</v>
      </c>
      <c r="D15" s="109" t="s">
        <v>4</v>
      </c>
      <c r="E15" s="109" t="s">
        <v>4</v>
      </c>
      <c r="F15" s="137">
        <v>560</v>
      </c>
      <c r="G15" s="79">
        <f t="shared" si="0"/>
        <v>401</v>
      </c>
      <c r="H15" s="80"/>
      <c r="I15" s="79"/>
      <c r="J15" s="111" t="s">
        <v>4</v>
      </c>
      <c r="K15" s="6" t="s">
        <v>4</v>
      </c>
      <c r="L15" s="178"/>
      <c r="M15" s="143">
        <v>401</v>
      </c>
      <c r="N15" s="93"/>
      <c r="O15" s="93"/>
    </row>
    <row r="16" spans="1:16" x14ac:dyDescent="0.2">
      <c r="A16" s="35" t="s">
        <v>41</v>
      </c>
      <c r="B16" s="50" t="s">
        <v>4</v>
      </c>
      <c r="C16" s="269">
        <v>8027</v>
      </c>
      <c r="D16" s="109" t="s">
        <v>4</v>
      </c>
      <c r="E16" s="109" t="s">
        <v>4</v>
      </c>
      <c r="F16" s="137">
        <v>29739</v>
      </c>
      <c r="G16" s="79">
        <f t="shared" si="0"/>
        <v>43426</v>
      </c>
      <c r="H16" s="80"/>
      <c r="I16" s="79"/>
      <c r="J16" s="111" t="s">
        <v>4</v>
      </c>
      <c r="K16" s="6" t="s">
        <v>4</v>
      </c>
      <c r="L16" s="178"/>
      <c r="M16" s="143">
        <v>43426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270">
        <v>12397</v>
      </c>
      <c r="D17" s="110" t="s">
        <v>4</v>
      </c>
      <c r="E17" s="110" t="s">
        <v>4</v>
      </c>
      <c r="F17" s="160">
        <v>20574</v>
      </c>
      <c r="G17" s="79">
        <f t="shared" si="0"/>
        <v>16451</v>
      </c>
      <c r="H17" s="81"/>
      <c r="I17" s="82"/>
      <c r="J17" s="116" t="s">
        <v>4</v>
      </c>
      <c r="K17" s="7" t="s">
        <v>4</v>
      </c>
      <c r="L17" s="178"/>
      <c r="M17" s="144">
        <v>16451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24660</v>
      </c>
      <c r="D18" s="52" t="s">
        <v>4</v>
      </c>
      <c r="E18" s="52" t="s">
        <v>4</v>
      </c>
      <c r="F18" s="21">
        <f>F13-F14+F15+F16+F17</f>
        <v>54742</v>
      </c>
      <c r="G18" s="21">
        <f>G13-G14+G15+G16+G17</f>
        <v>64011</v>
      </c>
      <c r="H18" s="53"/>
      <c r="I18" s="54"/>
      <c r="J18" s="63" t="s">
        <v>4</v>
      </c>
      <c r="K18" s="8" t="s">
        <v>4</v>
      </c>
      <c r="L18" s="178"/>
      <c r="M18" s="145">
        <f>M13-M14+M15+M16+M17</f>
        <v>64011</v>
      </c>
      <c r="N18" s="145">
        <f t="shared" ref="N18:O18" si="1">N13-N14+N15+N16+N17</f>
        <v>0</v>
      </c>
      <c r="O18" s="145">
        <f t="shared" si="1"/>
        <v>0</v>
      </c>
    </row>
    <row r="19" spans="1:15" x14ac:dyDescent="0.2">
      <c r="A19" s="32" t="s">
        <v>66</v>
      </c>
      <c r="B19" s="55" t="s">
        <v>67</v>
      </c>
      <c r="C19" s="271">
        <v>4256</v>
      </c>
      <c r="D19" s="108" t="s">
        <v>4</v>
      </c>
      <c r="E19" s="108" t="s">
        <v>4</v>
      </c>
      <c r="F19" s="160">
        <v>4054</v>
      </c>
      <c r="G19" s="79">
        <f t="shared" si="0"/>
        <v>3918</v>
      </c>
      <c r="H19" s="83"/>
      <c r="I19" s="84"/>
      <c r="J19" s="116" t="s">
        <v>4</v>
      </c>
      <c r="K19" s="7" t="s">
        <v>4</v>
      </c>
      <c r="L19" s="178"/>
      <c r="M19" s="146">
        <v>3918</v>
      </c>
      <c r="N19" s="94"/>
      <c r="O19" s="94"/>
    </row>
    <row r="20" spans="1:15" x14ac:dyDescent="0.2">
      <c r="A20" s="35" t="s">
        <v>37</v>
      </c>
      <c r="B20" s="50" t="s">
        <v>36</v>
      </c>
      <c r="C20" s="272">
        <v>4759</v>
      </c>
      <c r="D20" s="109" t="s">
        <v>4</v>
      </c>
      <c r="E20" s="109" t="s">
        <v>4</v>
      </c>
      <c r="F20" s="137">
        <v>3696</v>
      </c>
      <c r="G20" s="79">
        <f t="shared" si="0"/>
        <v>3826</v>
      </c>
      <c r="H20" s="80"/>
      <c r="I20" s="79"/>
      <c r="J20" s="111" t="s">
        <v>4</v>
      </c>
      <c r="K20" s="6" t="s">
        <v>4</v>
      </c>
      <c r="L20" s="178"/>
      <c r="M20" s="143">
        <v>3826</v>
      </c>
      <c r="N20" s="93"/>
      <c r="O20" s="93"/>
    </row>
    <row r="21" spans="1:15" x14ac:dyDescent="0.2">
      <c r="A21" s="35" t="s">
        <v>35</v>
      </c>
      <c r="B21" s="50" t="s">
        <v>4</v>
      </c>
      <c r="C21" s="272">
        <v>4500</v>
      </c>
      <c r="D21" s="109" t="s">
        <v>4</v>
      </c>
      <c r="E21" s="109" t="s">
        <v>4</v>
      </c>
      <c r="F21" s="137">
        <v>5877</v>
      </c>
      <c r="G21" s="79">
        <f t="shared" si="0"/>
        <v>5877</v>
      </c>
      <c r="H21" s="80"/>
      <c r="I21" s="79"/>
      <c r="J21" s="111" t="s">
        <v>4</v>
      </c>
      <c r="K21" s="6" t="s">
        <v>4</v>
      </c>
      <c r="L21" s="178"/>
      <c r="M21" s="143">
        <v>5877</v>
      </c>
      <c r="N21" s="93"/>
      <c r="O21" s="93"/>
    </row>
    <row r="22" spans="1:15" x14ac:dyDescent="0.2">
      <c r="A22" s="35" t="s">
        <v>34</v>
      </c>
      <c r="B22" s="50" t="s">
        <v>4</v>
      </c>
      <c r="C22" s="272">
        <v>11328</v>
      </c>
      <c r="D22" s="109" t="s">
        <v>4</v>
      </c>
      <c r="E22" s="109" t="s">
        <v>4</v>
      </c>
      <c r="F22" s="137">
        <v>40949</v>
      </c>
      <c r="G22" s="79">
        <f t="shared" si="0"/>
        <v>49395</v>
      </c>
      <c r="H22" s="80"/>
      <c r="I22" s="79"/>
      <c r="J22" s="111" t="s">
        <v>4</v>
      </c>
      <c r="K22" s="6" t="s">
        <v>4</v>
      </c>
      <c r="L22" s="178"/>
      <c r="M22" s="143">
        <v>49395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272">
        <v>0</v>
      </c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147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273">
        <v>80869</v>
      </c>
      <c r="D24" s="125">
        <v>77734</v>
      </c>
      <c r="E24" s="96">
        <v>0</v>
      </c>
      <c r="F24" s="125">
        <v>18233</v>
      </c>
      <c r="G24" s="169">
        <f>M24-F24</f>
        <v>18973</v>
      </c>
      <c r="H24" s="164"/>
      <c r="I24" s="85"/>
      <c r="J24" s="69">
        <f t="shared" ref="J24:J47" si="2">SUM(F24:I24)</f>
        <v>37206</v>
      </c>
      <c r="K24" s="119" t="str">
        <f>IF(E24=0,"x",(J24/E24*100))</f>
        <v>x</v>
      </c>
      <c r="L24" s="178"/>
      <c r="M24" s="142">
        <v>37206</v>
      </c>
      <c r="N24" s="148"/>
      <c r="O24" s="149"/>
    </row>
    <row r="25" spans="1:15" x14ac:dyDescent="0.2">
      <c r="A25" s="35" t="s">
        <v>31</v>
      </c>
      <c r="B25" s="58" t="s">
        <v>4</v>
      </c>
      <c r="C25" s="269">
        <v>0</v>
      </c>
      <c r="D25" s="126">
        <v>0</v>
      </c>
      <c r="E25" s="97">
        <v>0</v>
      </c>
      <c r="F25" s="126">
        <v>0</v>
      </c>
      <c r="G25" s="170">
        <f t="shared" ref="G25:G42" si="3">M25-F25</f>
        <v>0</v>
      </c>
      <c r="H25" s="165"/>
      <c r="I25" s="79"/>
      <c r="J25" s="111">
        <f t="shared" si="2"/>
        <v>0</v>
      </c>
      <c r="K25" s="120" t="str">
        <f>IF(E25=0,"x",(J25/E25)*100)</f>
        <v>x</v>
      </c>
      <c r="L25" s="178"/>
      <c r="M25" s="143">
        <v>0</v>
      </c>
      <c r="N25" s="93"/>
      <c r="O25" s="150"/>
    </row>
    <row r="26" spans="1:15" ht="13.5" thickBot="1" x14ac:dyDescent="0.25">
      <c r="A26" s="33" t="s">
        <v>30</v>
      </c>
      <c r="B26" s="59">
        <v>672</v>
      </c>
      <c r="C26" s="274">
        <v>11500</v>
      </c>
      <c r="D26" s="127">
        <v>10900</v>
      </c>
      <c r="E26" s="98">
        <v>0</v>
      </c>
      <c r="F26" s="161">
        <v>2725</v>
      </c>
      <c r="G26" s="171">
        <f t="shared" si="3"/>
        <v>2725</v>
      </c>
      <c r="H26" s="166"/>
      <c r="I26" s="88"/>
      <c r="J26" s="112">
        <f t="shared" si="2"/>
        <v>5450</v>
      </c>
      <c r="K26" s="121" t="str">
        <f t="shared" ref="K26" si="4">IF(E26=0,"x",(J26/E26*100))</f>
        <v>x</v>
      </c>
      <c r="L26" s="178"/>
      <c r="M26" s="144">
        <v>5450</v>
      </c>
      <c r="N26" s="92"/>
      <c r="O26" s="151"/>
    </row>
    <row r="27" spans="1:15" x14ac:dyDescent="0.2">
      <c r="A27" s="34" t="s">
        <v>6</v>
      </c>
      <c r="B27" s="57">
        <v>501</v>
      </c>
      <c r="C27" s="269">
        <v>9219</v>
      </c>
      <c r="D27" s="128">
        <v>8500</v>
      </c>
      <c r="E27" s="99">
        <v>8500</v>
      </c>
      <c r="F27" s="128">
        <v>2223</v>
      </c>
      <c r="G27" s="83">
        <f t="shared" si="3"/>
        <v>2425</v>
      </c>
      <c r="H27" s="167"/>
      <c r="I27" s="84"/>
      <c r="J27" s="69">
        <f t="shared" si="2"/>
        <v>4648</v>
      </c>
      <c r="K27" s="124">
        <f t="shared" ref="K27:K47" si="5">IF(E27=0,"x",(J27/E27)*100)</f>
        <v>54.682352941176468</v>
      </c>
      <c r="L27" s="178"/>
      <c r="M27" s="146">
        <v>4648</v>
      </c>
      <c r="N27" s="152"/>
      <c r="O27" s="153"/>
    </row>
    <row r="28" spans="1:15" x14ac:dyDescent="0.2">
      <c r="A28" s="35" t="s">
        <v>29</v>
      </c>
      <c r="B28" s="58">
        <v>502</v>
      </c>
      <c r="C28" s="269">
        <v>4000</v>
      </c>
      <c r="D28" s="129">
        <v>3860</v>
      </c>
      <c r="E28" s="100">
        <v>3860</v>
      </c>
      <c r="F28" s="129">
        <v>1493</v>
      </c>
      <c r="G28" s="80">
        <f t="shared" si="3"/>
        <v>803</v>
      </c>
      <c r="H28" s="165"/>
      <c r="I28" s="79"/>
      <c r="J28" s="111">
        <f t="shared" si="2"/>
        <v>2296</v>
      </c>
      <c r="K28" s="120">
        <f t="shared" si="5"/>
        <v>59.481865284974091</v>
      </c>
      <c r="L28" s="178"/>
      <c r="M28" s="143">
        <v>2296</v>
      </c>
      <c r="N28" s="93"/>
      <c r="O28" s="150"/>
    </row>
    <row r="29" spans="1:15" x14ac:dyDescent="0.2">
      <c r="A29" s="35" t="s">
        <v>5</v>
      </c>
      <c r="B29" s="58">
        <v>504</v>
      </c>
      <c r="C29" s="269">
        <v>0</v>
      </c>
      <c r="D29" s="129">
        <v>0</v>
      </c>
      <c r="E29" s="100">
        <v>0</v>
      </c>
      <c r="F29" s="129">
        <v>0</v>
      </c>
      <c r="G29" s="80">
        <f t="shared" si="3"/>
        <v>0</v>
      </c>
      <c r="H29" s="165"/>
      <c r="I29" s="79"/>
      <c r="J29" s="111">
        <f t="shared" si="2"/>
        <v>0</v>
      </c>
      <c r="K29" s="120" t="str">
        <f t="shared" si="5"/>
        <v>x</v>
      </c>
      <c r="L29" s="178"/>
      <c r="M29" s="143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269">
        <v>1382</v>
      </c>
      <c r="D30" s="129">
        <v>1100</v>
      </c>
      <c r="E30" s="100">
        <v>1100</v>
      </c>
      <c r="F30" s="129">
        <v>119</v>
      </c>
      <c r="G30" s="80">
        <f t="shared" si="3"/>
        <v>159</v>
      </c>
      <c r="H30" s="165"/>
      <c r="I30" s="79"/>
      <c r="J30" s="111">
        <f t="shared" si="2"/>
        <v>278</v>
      </c>
      <c r="K30" s="120">
        <f t="shared" si="5"/>
        <v>25.272727272727273</v>
      </c>
      <c r="L30" s="178"/>
      <c r="M30" s="143">
        <v>278</v>
      </c>
      <c r="N30" s="93"/>
      <c r="O30" s="150"/>
    </row>
    <row r="31" spans="1:15" x14ac:dyDescent="0.2">
      <c r="A31" s="35" t="s">
        <v>1</v>
      </c>
      <c r="B31" s="58">
        <v>518</v>
      </c>
      <c r="C31" s="269">
        <v>5434</v>
      </c>
      <c r="D31" s="129">
        <v>6100</v>
      </c>
      <c r="E31" s="100">
        <v>6100</v>
      </c>
      <c r="F31" s="129">
        <v>902</v>
      </c>
      <c r="G31" s="80">
        <f t="shared" si="3"/>
        <v>1043</v>
      </c>
      <c r="H31" s="165"/>
      <c r="I31" s="79"/>
      <c r="J31" s="111">
        <f t="shared" si="2"/>
        <v>1945</v>
      </c>
      <c r="K31" s="120">
        <f t="shared" si="5"/>
        <v>31.88524590163934</v>
      </c>
      <c r="L31" s="178"/>
      <c r="M31" s="143">
        <v>1945</v>
      </c>
      <c r="N31" s="93"/>
      <c r="O31" s="150"/>
    </row>
    <row r="32" spans="1:15" x14ac:dyDescent="0.2">
      <c r="A32" s="35" t="s">
        <v>28</v>
      </c>
      <c r="B32" s="58">
        <v>521</v>
      </c>
      <c r="C32" s="269">
        <v>50007</v>
      </c>
      <c r="D32" s="129">
        <v>48815</v>
      </c>
      <c r="E32" s="100">
        <v>48815</v>
      </c>
      <c r="F32" s="129">
        <v>11346</v>
      </c>
      <c r="G32" s="80">
        <f t="shared" si="3"/>
        <v>11373</v>
      </c>
      <c r="H32" s="165"/>
      <c r="I32" s="79"/>
      <c r="J32" s="111">
        <f t="shared" si="2"/>
        <v>22719</v>
      </c>
      <c r="K32" s="120">
        <f t="shared" si="5"/>
        <v>46.541022226774558</v>
      </c>
      <c r="L32" s="178"/>
      <c r="M32" s="143">
        <v>22719</v>
      </c>
      <c r="N32" s="93"/>
      <c r="O32" s="150"/>
    </row>
    <row r="33" spans="1:15" x14ac:dyDescent="0.2">
      <c r="A33" s="35" t="s">
        <v>27</v>
      </c>
      <c r="B33" s="58" t="s">
        <v>26</v>
      </c>
      <c r="C33" s="269">
        <v>18262</v>
      </c>
      <c r="D33" s="129">
        <v>17983</v>
      </c>
      <c r="E33" s="100">
        <v>17983</v>
      </c>
      <c r="F33" s="129">
        <v>4125</v>
      </c>
      <c r="G33" s="80">
        <f t="shared" si="3"/>
        <v>4095</v>
      </c>
      <c r="H33" s="165"/>
      <c r="I33" s="79"/>
      <c r="J33" s="111">
        <f t="shared" si="2"/>
        <v>8220</v>
      </c>
      <c r="K33" s="120">
        <f t="shared" si="5"/>
        <v>45.709837068342324</v>
      </c>
      <c r="L33" s="178"/>
      <c r="M33" s="143">
        <v>8220</v>
      </c>
      <c r="N33" s="93"/>
      <c r="O33" s="150"/>
    </row>
    <row r="34" spans="1:15" x14ac:dyDescent="0.2">
      <c r="A34" s="35" t="s">
        <v>25</v>
      </c>
      <c r="B34" s="58">
        <v>557</v>
      </c>
      <c r="C34" s="269">
        <v>0</v>
      </c>
      <c r="D34" s="129">
        <v>0</v>
      </c>
      <c r="E34" s="100">
        <v>0</v>
      </c>
      <c r="F34" s="129">
        <v>0</v>
      </c>
      <c r="G34" s="80">
        <f t="shared" si="3"/>
        <v>0</v>
      </c>
      <c r="H34" s="165"/>
      <c r="I34" s="79"/>
      <c r="J34" s="111">
        <f t="shared" si="2"/>
        <v>0</v>
      </c>
      <c r="K34" s="120" t="str">
        <f t="shared" si="5"/>
        <v>x</v>
      </c>
      <c r="L34" s="178"/>
      <c r="M34" s="143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269">
        <v>581</v>
      </c>
      <c r="D35" s="129">
        <v>806</v>
      </c>
      <c r="E35" s="100">
        <v>806</v>
      </c>
      <c r="F35" s="129">
        <v>202</v>
      </c>
      <c r="G35" s="80">
        <f t="shared" si="3"/>
        <v>203</v>
      </c>
      <c r="H35" s="165"/>
      <c r="I35" s="79"/>
      <c r="J35" s="111">
        <f t="shared" si="2"/>
        <v>405</v>
      </c>
      <c r="K35" s="120">
        <f t="shared" si="5"/>
        <v>50.24813895781638</v>
      </c>
      <c r="L35" s="178"/>
      <c r="M35" s="143">
        <v>405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270">
        <v>2372</v>
      </c>
      <c r="D36" s="130">
        <v>2630</v>
      </c>
      <c r="E36" s="101">
        <v>1630</v>
      </c>
      <c r="F36" s="162">
        <v>-31</v>
      </c>
      <c r="G36" s="80">
        <f t="shared" si="3"/>
        <v>517</v>
      </c>
      <c r="H36" s="168"/>
      <c r="I36" s="79"/>
      <c r="J36" s="112">
        <f t="shared" si="2"/>
        <v>486</v>
      </c>
      <c r="K36" s="121">
        <f t="shared" si="5"/>
        <v>29.815950920245399</v>
      </c>
      <c r="L36" s="178"/>
      <c r="M36" s="147">
        <v>486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6">SUM(C27:C36)</f>
        <v>91257</v>
      </c>
      <c r="D37" s="52">
        <f t="shared" si="6"/>
        <v>89794</v>
      </c>
      <c r="E37" s="63">
        <f t="shared" si="6"/>
        <v>88794</v>
      </c>
      <c r="F37" s="52">
        <f t="shared" si="6"/>
        <v>20379</v>
      </c>
      <c r="G37" s="21">
        <f t="shared" si="6"/>
        <v>20618</v>
      </c>
      <c r="H37" s="23">
        <f t="shared" si="6"/>
        <v>0</v>
      </c>
      <c r="I37" s="89">
        <f t="shared" si="6"/>
        <v>0</v>
      </c>
      <c r="J37" s="63">
        <f t="shared" si="2"/>
        <v>40997</v>
      </c>
      <c r="K37" s="122">
        <f t="shared" si="5"/>
        <v>46.170912449039349</v>
      </c>
      <c r="L37" s="178"/>
      <c r="M37" s="21">
        <f>SUM(M27:M36)</f>
        <v>40997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276">
        <v>0</v>
      </c>
      <c r="D38" s="128">
        <v>0</v>
      </c>
      <c r="E38" s="99">
        <v>0</v>
      </c>
      <c r="F38" s="163">
        <v>0</v>
      </c>
      <c r="G38" s="80">
        <f t="shared" si="3"/>
        <v>0</v>
      </c>
      <c r="H38" s="167"/>
      <c r="I38" s="79"/>
      <c r="J38" s="69">
        <f t="shared" si="2"/>
        <v>0</v>
      </c>
      <c r="K38" s="119" t="str">
        <f t="shared" si="5"/>
        <v>x</v>
      </c>
      <c r="L38" s="178"/>
      <c r="M38" s="146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269">
        <v>7811</v>
      </c>
      <c r="D39" s="129">
        <v>8000</v>
      </c>
      <c r="E39" s="100">
        <v>8000</v>
      </c>
      <c r="F39" s="129">
        <v>2159</v>
      </c>
      <c r="G39" s="80">
        <f t="shared" si="3"/>
        <v>2303</v>
      </c>
      <c r="H39" s="165"/>
      <c r="I39" s="79"/>
      <c r="J39" s="111">
        <f t="shared" si="2"/>
        <v>4462</v>
      </c>
      <c r="K39" s="120">
        <f t="shared" si="5"/>
        <v>55.774999999999999</v>
      </c>
      <c r="L39" s="178"/>
      <c r="M39" s="143">
        <v>4462</v>
      </c>
      <c r="N39" s="93"/>
      <c r="O39" s="150"/>
    </row>
    <row r="40" spans="1:15" x14ac:dyDescent="0.2">
      <c r="A40" s="35" t="s">
        <v>19</v>
      </c>
      <c r="B40" s="58">
        <v>604</v>
      </c>
      <c r="C40" s="269">
        <v>0</v>
      </c>
      <c r="D40" s="129">
        <v>0</v>
      </c>
      <c r="E40" s="100">
        <v>0</v>
      </c>
      <c r="F40" s="129">
        <v>0</v>
      </c>
      <c r="G40" s="80">
        <f t="shared" si="3"/>
        <v>0</v>
      </c>
      <c r="H40" s="165"/>
      <c r="I40" s="79"/>
      <c r="J40" s="111">
        <f t="shared" si="2"/>
        <v>0</v>
      </c>
      <c r="K40" s="120" t="str">
        <f t="shared" si="5"/>
        <v>x</v>
      </c>
      <c r="L40" s="178"/>
      <c r="M40" s="143">
        <v>0</v>
      </c>
      <c r="N40" s="93"/>
      <c r="O40" s="150"/>
    </row>
    <row r="41" spans="1:15" x14ac:dyDescent="0.2">
      <c r="A41" s="35" t="s">
        <v>18</v>
      </c>
      <c r="B41" s="58" t="s">
        <v>17</v>
      </c>
      <c r="C41" s="269">
        <v>80869</v>
      </c>
      <c r="D41" s="129">
        <v>77734</v>
      </c>
      <c r="E41" s="100">
        <v>77734</v>
      </c>
      <c r="F41" s="129">
        <v>18233</v>
      </c>
      <c r="G41" s="80">
        <f t="shared" si="3"/>
        <v>18973</v>
      </c>
      <c r="H41" s="165"/>
      <c r="I41" s="79"/>
      <c r="J41" s="111">
        <f t="shared" si="2"/>
        <v>37206</v>
      </c>
      <c r="K41" s="120">
        <f t="shared" si="5"/>
        <v>47.863225872848432</v>
      </c>
      <c r="L41" s="178"/>
      <c r="M41" s="143">
        <v>37206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270">
        <v>2604</v>
      </c>
      <c r="D42" s="130">
        <v>4060</v>
      </c>
      <c r="E42" s="101">
        <v>3060</v>
      </c>
      <c r="F42" s="162">
        <v>125</v>
      </c>
      <c r="G42" s="87">
        <f t="shared" si="3"/>
        <v>200</v>
      </c>
      <c r="H42" s="168"/>
      <c r="I42" s="79"/>
      <c r="J42" s="112">
        <f t="shared" si="2"/>
        <v>325</v>
      </c>
      <c r="K42" s="121">
        <f t="shared" si="5"/>
        <v>10.620915032679738</v>
      </c>
      <c r="L42" s="178"/>
      <c r="M42" s="147">
        <v>325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7">SUM(C38:C42)</f>
        <v>91284</v>
      </c>
      <c r="D43" s="63">
        <f t="shared" si="7"/>
        <v>89794</v>
      </c>
      <c r="E43" s="63">
        <f t="shared" si="7"/>
        <v>88794</v>
      </c>
      <c r="F43" s="8">
        <f t="shared" si="7"/>
        <v>20517</v>
      </c>
      <c r="G43" s="277">
        <f t="shared" si="7"/>
        <v>21476</v>
      </c>
      <c r="H43" s="21">
        <f t="shared" si="7"/>
        <v>0</v>
      </c>
      <c r="I43" s="90">
        <f t="shared" si="7"/>
        <v>0</v>
      </c>
      <c r="J43" s="63">
        <f t="shared" si="2"/>
        <v>41993</v>
      </c>
      <c r="K43" s="124">
        <f t="shared" si="5"/>
        <v>47.292609861026648</v>
      </c>
      <c r="L43" s="178"/>
      <c r="M43" s="21">
        <f>SUM(M38:M42)</f>
        <v>41993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8">C43-C41</f>
        <v>10415</v>
      </c>
      <c r="D45" s="63">
        <f t="shared" si="8"/>
        <v>12060</v>
      </c>
      <c r="E45" s="63">
        <f t="shared" si="8"/>
        <v>11060</v>
      </c>
      <c r="F45" s="8">
        <f t="shared" si="8"/>
        <v>2284</v>
      </c>
      <c r="G45" s="64">
        <f t="shared" si="8"/>
        <v>2503</v>
      </c>
      <c r="H45" s="8">
        <f t="shared" si="8"/>
        <v>0</v>
      </c>
      <c r="I45" s="64">
        <f t="shared" si="8"/>
        <v>0</v>
      </c>
      <c r="J45" s="69">
        <f t="shared" si="2"/>
        <v>4787</v>
      </c>
      <c r="K45" s="119">
        <f t="shared" si="5"/>
        <v>43.282097649186255</v>
      </c>
      <c r="L45" s="178"/>
      <c r="M45" s="8">
        <f>M43-M41</f>
        <v>4787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9">C43-C37</f>
        <v>27</v>
      </c>
      <c r="D46" s="63">
        <f t="shared" si="9"/>
        <v>0</v>
      </c>
      <c r="E46" s="63">
        <f t="shared" si="9"/>
        <v>0</v>
      </c>
      <c r="F46" s="8">
        <f t="shared" si="9"/>
        <v>138</v>
      </c>
      <c r="G46" s="64">
        <f t="shared" si="9"/>
        <v>858</v>
      </c>
      <c r="H46" s="8">
        <f t="shared" si="9"/>
        <v>0</v>
      </c>
      <c r="I46" s="64">
        <f t="shared" si="9"/>
        <v>0</v>
      </c>
      <c r="J46" s="69">
        <f t="shared" si="2"/>
        <v>996</v>
      </c>
      <c r="K46" s="119" t="str">
        <f t="shared" si="5"/>
        <v>x</v>
      </c>
      <c r="L46" s="178"/>
      <c r="M46" s="8">
        <f>M43-M37</f>
        <v>996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0">C46-C41</f>
        <v>-80842</v>
      </c>
      <c r="D47" s="63">
        <f t="shared" si="10"/>
        <v>-77734</v>
      </c>
      <c r="E47" s="63">
        <f t="shared" si="10"/>
        <v>-77734</v>
      </c>
      <c r="F47" s="8">
        <f t="shared" si="10"/>
        <v>-18095</v>
      </c>
      <c r="G47" s="64">
        <f t="shared" si="10"/>
        <v>-18115</v>
      </c>
      <c r="H47" s="8">
        <f t="shared" si="10"/>
        <v>0</v>
      </c>
      <c r="I47" s="64">
        <f t="shared" si="10"/>
        <v>0</v>
      </c>
      <c r="J47" s="63">
        <f t="shared" si="2"/>
        <v>-36210</v>
      </c>
      <c r="K47" s="119">
        <f t="shared" si="5"/>
        <v>46.581933259577532</v>
      </c>
      <c r="L47" s="178"/>
      <c r="M47" s="8">
        <f>M46-M41</f>
        <v>-36210</v>
      </c>
      <c r="N47" s="157">
        <f>N46-N41</f>
        <v>0</v>
      </c>
      <c r="O47" s="8">
        <f>O46-O41</f>
        <v>0</v>
      </c>
    </row>
    <row r="49" spans="1:10" x14ac:dyDescent="0.2">
      <c r="A49" s="355"/>
    </row>
    <row r="52" spans="1:10" ht="14.25" x14ac:dyDescent="0.2">
      <c r="A52" s="38" t="s">
        <v>11</v>
      </c>
    </row>
    <row r="53" spans="1:10" ht="14.25" x14ac:dyDescent="0.2">
      <c r="A53" s="39" t="s">
        <v>10</v>
      </c>
    </row>
    <row r="54" spans="1:10" ht="14.25" x14ac:dyDescent="0.2">
      <c r="A54" s="40" t="s">
        <v>9</v>
      </c>
    </row>
    <row r="55" spans="1:10" s="18" customFormat="1" ht="14.25" x14ac:dyDescent="0.2">
      <c r="A55" s="40" t="s">
        <v>61</v>
      </c>
      <c r="B55" s="19"/>
      <c r="E55" s="20"/>
      <c r="F55" s="20"/>
      <c r="G55" s="20"/>
      <c r="H55" s="20"/>
      <c r="I55" s="20"/>
      <c r="J55" s="20"/>
    </row>
    <row r="58" spans="1:10" x14ac:dyDescent="0.2">
      <c r="A58" s="26" t="s">
        <v>108</v>
      </c>
    </row>
    <row r="60" spans="1:10" x14ac:dyDescent="0.2">
      <c r="A60" s="26" t="s">
        <v>109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123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L9" s="18"/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L10" s="18"/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265"/>
      <c r="C11" s="189">
        <v>51</v>
      </c>
      <c r="D11" s="108">
        <v>56</v>
      </c>
      <c r="E11" s="102">
        <v>52.88</v>
      </c>
      <c r="F11" s="158">
        <v>52.88</v>
      </c>
      <c r="G11" s="266">
        <f>M11</f>
        <v>52</v>
      </c>
      <c r="H11" s="192"/>
      <c r="I11" s="193"/>
      <c r="J11" s="114" t="s">
        <v>4</v>
      </c>
      <c r="K11" s="118" t="s">
        <v>4</v>
      </c>
      <c r="L11" s="381"/>
      <c r="M11" s="267">
        <v>52</v>
      </c>
      <c r="N11" s="91"/>
      <c r="O11" s="91"/>
    </row>
    <row r="12" spans="1:16" ht="13.5" thickBot="1" x14ac:dyDescent="0.25">
      <c r="A12" s="33" t="s">
        <v>44</v>
      </c>
      <c r="B12" s="196"/>
      <c r="C12" s="197">
        <v>48.53</v>
      </c>
      <c r="D12" s="198">
        <v>51</v>
      </c>
      <c r="E12" s="103">
        <v>44.354999999999997</v>
      </c>
      <c r="F12" s="159">
        <v>49.77</v>
      </c>
      <c r="G12" s="200">
        <f>M12</f>
        <v>50.439</v>
      </c>
      <c r="H12" s="201"/>
      <c r="I12" s="200"/>
      <c r="J12" s="115"/>
      <c r="K12" s="61" t="s">
        <v>4</v>
      </c>
      <c r="L12" s="381"/>
      <c r="M12" s="268">
        <v>50.439</v>
      </c>
      <c r="N12" s="173"/>
      <c r="O12" s="173"/>
    </row>
    <row r="13" spans="1:16" x14ac:dyDescent="0.2">
      <c r="A13" s="34" t="s">
        <v>62</v>
      </c>
      <c r="B13" s="50"/>
      <c r="C13" s="269">
        <v>19351</v>
      </c>
      <c r="D13" s="108" t="s">
        <v>4</v>
      </c>
      <c r="E13" s="108" t="s">
        <v>4</v>
      </c>
      <c r="F13" s="139">
        <v>20069</v>
      </c>
      <c r="G13" s="79">
        <f>M13</f>
        <v>20394</v>
      </c>
      <c r="H13" s="80"/>
      <c r="I13" s="79"/>
      <c r="J13" s="111" t="s">
        <v>4</v>
      </c>
      <c r="K13" s="6" t="s">
        <v>4</v>
      </c>
      <c r="L13" s="178"/>
      <c r="M13" s="142">
        <v>20394</v>
      </c>
      <c r="N13" s="93"/>
      <c r="O13" s="93"/>
    </row>
    <row r="14" spans="1:16" x14ac:dyDescent="0.2">
      <c r="A14" s="35" t="s">
        <v>63</v>
      </c>
      <c r="B14" s="50"/>
      <c r="C14" s="269">
        <v>15107</v>
      </c>
      <c r="D14" s="109" t="s">
        <v>4</v>
      </c>
      <c r="E14" s="109" t="s">
        <v>4</v>
      </c>
      <c r="F14" s="137">
        <v>15230</v>
      </c>
      <c r="G14" s="79">
        <f t="shared" ref="G14:G23" si="0">M14</f>
        <v>15231</v>
      </c>
      <c r="H14" s="80"/>
      <c r="I14" s="79"/>
      <c r="J14" s="111" t="s">
        <v>4</v>
      </c>
      <c r="K14" s="6" t="s">
        <v>4</v>
      </c>
      <c r="L14" s="178"/>
      <c r="M14" s="143">
        <v>15231</v>
      </c>
      <c r="N14" s="93"/>
      <c r="O14" s="93"/>
    </row>
    <row r="15" spans="1:16" x14ac:dyDescent="0.2">
      <c r="A15" s="35" t="s">
        <v>43</v>
      </c>
      <c r="B15" s="50" t="s">
        <v>42</v>
      </c>
      <c r="C15" s="269">
        <v>131</v>
      </c>
      <c r="D15" s="109" t="s">
        <v>4</v>
      </c>
      <c r="E15" s="109" t="s">
        <v>4</v>
      </c>
      <c r="F15" s="137">
        <v>82</v>
      </c>
      <c r="G15" s="79">
        <f t="shared" si="0"/>
        <v>78</v>
      </c>
      <c r="H15" s="80"/>
      <c r="I15" s="79"/>
      <c r="J15" s="111" t="s">
        <v>4</v>
      </c>
      <c r="K15" s="6" t="s">
        <v>4</v>
      </c>
      <c r="L15" s="178"/>
      <c r="M15" s="143">
        <v>78</v>
      </c>
      <c r="N15" s="93"/>
      <c r="O15" s="93"/>
    </row>
    <row r="16" spans="1:16" x14ac:dyDescent="0.2">
      <c r="A16" s="35" t="s">
        <v>41</v>
      </c>
      <c r="B16" s="50" t="s">
        <v>4</v>
      </c>
      <c r="C16" s="269">
        <v>4353</v>
      </c>
      <c r="D16" s="109" t="s">
        <v>4</v>
      </c>
      <c r="E16" s="109" t="s">
        <v>4</v>
      </c>
      <c r="F16" s="137">
        <v>15504</v>
      </c>
      <c r="G16" s="79">
        <f t="shared" si="0"/>
        <v>22265</v>
      </c>
      <c r="H16" s="80"/>
      <c r="I16" s="79"/>
      <c r="J16" s="111" t="s">
        <v>4</v>
      </c>
      <c r="K16" s="6" t="s">
        <v>4</v>
      </c>
      <c r="L16" s="178"/>
      <c r="M16" s="143">
        <v>22265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270">
        <v>10557</v>
      </c>
      <c r="D17" s="110" t="s">
        <v>4</v>
      </c>
      <c r="E17" s="110" t="s">
        <v>4</v>
      </c>
      <c r="F17" s="160">
        <v>13346</v>
      </c>
      <c r="G17" s="79">
        <f t="shared" si="0"/>
        <v>10550</v>
      </c>
      <c r="H17" s="81"/>
      <c r="I17" s="82"/>
      <c r="J17" s="116" t="s">
        <v>4</v>
      </c>
      <c r="K17" s="7" t="s">
        <v>4</v>
      </c>
      <c r="L17" s="178"/>
      <c r="M17" s="144">
        <v>10550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19285</v>
      </c>
      <c r="D18" s="52" t="s">
        <v>4</v>
      </c>
      <c r="E18" s="52" t="s">
        <v>4</v>
      </c>
      <c r="F18" s="21">
        <f>F13-F14+F15+F16+F17</f>
        <v>33771</v>
      </c>
      <c r="G18" s="21">
        <f>G13-G14+G15+G16+G17</f>
        <v>38056</v>
      </c>
      <c r="H18" s="53"/>
      <c r="I18" s="54"/>
      <c r="J18" s="63" t="s">
        <v>4</v>
      </c>
      <c r="K18" s="8" t="s">
        <v>4</v>
      </c>
      <c r="L18" s="178"/>
      <c r="M18" s="145">
        <f>M13-M14+M15+M16+M17</f>
        <v>38056</v>
      </c>
      <c r="N18" s="23"/>
      <c r="O18" s="23"/>
    </row>
    <row r="19" spans="1:15" x14ac:dyDescent="0.2">
      <c r="A19" s="32" t="s">
        <v>66</v>
      </c>
      <c r="B19" s="55" t="s">
        <v>67</v>
      </c>
      <c r="C19" s="271">
        <v>4492</v>
      </c>
      <c r="D19" s="108" t="s">
        <v>4</v>
      </c>
      <c r="E19" s="108" t="s">
        <v>4</v>
      </c>
      <c r="F19" s="160">
        <v>5080</v>
      </c>
      <c r="G19" s="79">
        <f t="shared" si="0"/>
        <v>5434</v>
      </c>
      <c r="H19" s="83"/>
      <c r="I19" s="84"/>
      <c r="J19" s="116" t="s">
        <v>4</v>
      </c>
      <c r="K19" s="7" t="s">
        <v>4</v>
      </c>
      <c r="L19" s="178"/>
      <c r="M19" s="146">
        <v>5434</v>
      </c>
      <c r="N19" s="94"/>
      <c r="O19" s="94"/>
    </row>
    <row r="20" spans="1:15" x14ac:dyDescent="0.2">
      <c r="A20" s="35" t="s">
        <v>37</v>
      </c>
      <c r="B20" s="50" t="s">
        <v>36</v>
      </c>
      <c r="C20" s="272">
        <v>5945</v>
      </c>
      <c r="D20" s="109" t="s">
        <v>4</v>
      </c>
      <c r="E20" s="109" t="s">
        <v>4</v>
      </c>
      <c r="F20" s="137">
        <v>2634</v>
      </c>
      <c r="G20" s="79">
        <f t="shared" si="0"/>
        <v>3626</v>
      </c>
      <c r="H20" s="80"/>
      <c r="I20" s="79"/>
      <c r="J20" s="111" t="s">
        <v>4</v>
      </c>
      <c r="K20" s="6" t="s">
        <v>4</v>
      </c>
      <c r="L20" s="178"/>
      <c r="M20" s="143">
        <v>3626</v>
      </c>
      <c r="N20" s="93"/>
      <c r="O20" s="93"/>
    </row>
    <row r="21" spans="1:15" x14ac:dyDescent="0.2">
      <c r="A21" s="35" t="s">
        <v>35</v>
      </c>
      <c r="B21" s="50" t="s">
        <v>4</v>
      </c>
      <c r="C21" s="272">
        <v>2006</v>
      </c>
      <c r="D21" s="109" t="s">
        <v>4</v>
      </c>
      <c r="E21" s="109" t="s">
        <v>4</v>
      </c>
      <c r="F21" s="137">
        <v>4734</v>
      </c>
      <c r="G21" s="79">
        <f t="shared" si="0"/>
        <v>5627</v>
      </c>
      <c r="H21" s="80"/>
      <c r="I21" s="79"/>
      <c r="J21" s="111" t="s">
        <v>4</v>
      </c>
      <c r="K21" s="6" t="s">
        <v>4</v>
      </c>
      <c r="L21" s="178"/>
      <c r="M21" s="143">
        <v>5627</v>
      </c>
      <c r="N21" s="93"/>
      <c r="O21" s="93"/>
    </row>
    <row r="22" spans="1:15" x14ac:dyDescent="0.2">
      <c r="A22" s="35" t="s">
        <v>34</v>
      </c>
      <c r="B22" s="50" t="s">
        <v>4</v>
      </c>
      <c r="C22" s="272">
        <v>5576</v>
      </c>
      <c r="D22" s="109" t="s">
        <v>4</v>
      </c>
      <c r="E22" s="109" t="s">
        <v>4</v>
      </c>
      <c r="F22" s="137">
        <v>20282</v>
      </c>
      <c r="G22" s="79">
        <f t="shared" si="0"/>
        <v>23476</v>
      </c>
      <c r="H22" s="80"/>
      <c r="I22" s="79"/>
      <c r="J22" s="111" t="s">
        <v>4</v>
      </c>
      <c r="K22" s="6" t="s">
        <v>4</v>
      </c>
      <c r="L22" s="178"/>
      <c r="M22" s="143">
        <v>23476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272">
        <v>0</v>
      </c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147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273">
        <v>42534</v>
      </c>
      <c r="D24" s="125">
        <v>39927</v>
      </c>
      <c r="E24" s="96">
        <v>38482</v>
      </c>
      <c r="F24" s="125">
        <v>9463</v>
      </c>
      <c r="G24" s="169">
        <f>M24-F24</f>
        <v>9771</v>
      </c>
      <c r="H24" s="164"/>
      <c r="I24" s="85"/>
      <c r="J24" s="69">
        <f t="shared" ref="J24:J47" si="1">SUM(F24:I24)</f>
        <v>19234</v>
      </c>
      <c r="K24" s="119">
        <f>IF(E24=0,"x",(J24/E24*100))</f>
        <v>49.981809677251704</v>
      </c>
      <c r="L24" s="178"/>
      <c r="M24" s="142">
        <v>19234</v>
      </c>
      <c r="N24" s="148"/>
      <c r="O24" s="149"/>
    </row>
    <row r="25" spans="1:15" x14ac:dyDescent="0.2">
      <c r="A25" s="35" t="s">
        <v>31</v>
      </c>
      <c r="B25" s="58" t="s">
        <v>4</v>
      </c>
      <c r="C25" s="269">
        <v>3500</v>
      </c>
      <c r="D25" s="126">
        <v>0</v>
      </c>
      <c r="E25" s="97">
        <v>0</v>
      </c>
      <c r="F25" s="126">
        <v>0</v>
      </c>
      <c r="G25" s="170">
        <f t="shared" ref="G25:G42" si="2">M25-F25</f>
        <v>0</v>
      </c>
      <c r="H25" s="165"/>
      <c r="I25" s="79"/>
      <c r="J25" s="111">
        <f t="shared" si="1"/>
        <v>0</v>
      </c>
      <c r="K25" s="120" t="str">
        <f>IF(E25=0,"x",(J25/E25)*100)</f>
        <v>x</v>
      </c>
      <c r="L25" s="178"/>
      <c r="M25" s="143">
        <v>0</v>
      </c>
      <c r="N25" s="93"/>
      <c r="O25" s="150"/>
    </row>
    <row r="26" spans="1:15" ht="13.5" thickBot="1" x14ac:dyDescent="0.25">
      <c r="A26" s="33" t="s">
        <v>30</v>
      </c>
      <c r="B26" s="59">
        <v>672</v>
      </c>
      <c r="C26" s="274">
        <v>6619</v>
      </c>
      <c r="D26" s="127">
        <v>6385</v>
      </c>
      <c r="E26" s="98">
        <v>6385</v>
      </c>
      <c r="F26" s="161">
        <v>1596</v>
      </c>
      <c r="G26" s="171">
        <f t="shared" si="2"/>
        <v>1596</v>
      </c>
      <c r="H26" s="166"/>
      <c r="I26" s="88"/>
      <c r="J26" s="112">
        <f t="shared" si="1"/>
        <v>3192</v>
      </c>
      <c r="K26" s="121">
        <f t="shared" ref="K26" si="3">IF(E26=0,"x",(J26/E26*100))</f>
        <v>49.992169146436957</v>
      </c>
      <c r="L26" s="178"/>
      <c r="M26" s="144">
        <v>3192</v>
      </c>
      <c r="N26" s="92"/>
      <c r="O26" s="151"/>
    </row>
    <row r="27" spans="1:15" x14ac:dyDescent="0.2">
      <c r="A27" s="34" t="s">
        <v>6</v>
      </c>
      <c r="B27" s="57">
        <v>501</v>
      </c>
      <c r="C27" s="269">
        <v>3719</v>
      </c>
      <c r="D27" s="128">
        <v>4114</v>
      </c>
      <c r="E27" s="99">
        <v>4213</v>
      </c>
      <c r="F27" s="128">
        <v>903</v>
      </c>
      <c r="G27" s="83">
        <f t="shared" si="2"/>
        <v>1135</v>
      </c>
      <c r="H27" s="167"/>
      <c r="I27" s="84"/>
      <c r="J27" s="69">
        <f t="shared" si="1"/>
        <v>2038</v>
      </c>
      <c r="K27" s="124">
        <f t="shared" ref="K27:K47" si="4">IF(E27=0,"x",(J27/E27)*100)</f>
        <v>48.374080227866131</v>
      </c>
      <c r="L27" s="178"/>
      <c r="M27" s="146">
        <v>2038</v>
      </c>
      <c r="N27" s="152"/>
      <c r="O27" s="153"/>
    </row>
    <row r="28" spans="1:15" x14ac:dyDescent="0.2">
      <c r="A28" s="35" t="s">
        <v>29</v>
      </c>
      <c r="B28" s="58">
        <v>502</v>
      </c>
      <c r="C28" s="269">
        <v>2017</v>
      </c>
      <c r="D28" s="129">
        <v>2394</v>
      </c>
      <c r="E28" s="100">
        <v>2394</v>
      </c>
      <c r="F28" s="129">
        <v>1028</v>
      </c>
      <c r="G28" s="80">
        <f t="shared" si="2"/>
        <v>334</v>
      </c>
      <c r="H28" s="165"/>
      <c r="I28" s="79"/>
      <c r="J28" s="111">
        <f t="shared" si="1"/>
        <v>1362</v>
      </c>
      <c r="K28" s="120">
        <f t="shared" si="4"/>
        <v>56.892230576441108</v>
      </c>
      <c r="L28" s="178"/>
      <c r="M28" s="143">
        <v>1362</v>
      </c>
      <c r="N28" s="93"/>
      <c r="O28" s="150"/>
    </row>
    <row r="29" spans="1:15" x14ac:dyDescent="0.2">
      <c r="A29" s="35" t="s">
        <v>5</v>
      </c>
      <c r="B29" s="58">
        <v>504</v>
      </c>
      <c r="C29" s="269">
        <v>0</v>
      </c>
      <c r="D29" s="129">
        <v>0</v>
      </c>
      <c r="E29" s="100">
        <v>0</v>
      </c>
      <c r="F29" s="129">
        <v>0</v>
      </c>
      <c r="G29" s="80">
        <f t="shared" si="2"/>
        <v>0</v>
      </c>
      <c r="H29" s="165"/>
      <c r="I29" s="79"/>
      <c r="J29" s="111">
        <f t="shared" si="1"/>
        <v>0</v>
      </c>
      <c r="K29" s="120" t="str">
        <f t="shared" si="4"/>
        <v>x</v>
      </c>
      <c r="L29" s="178"/>
      <c r="M29" s="143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269">
        <v>468</v>
      </c>
      <c r="D30" s="129">
        <v>775</v>
      </c>
      <c r="E30" s="100">
        <v>775</v>
      </c>
      <c r="F30" s="129">
        <v>47</v>
      </c>
      <c r="G30" s="80">
        <f t="shared" si="2"/>
        <v>169</v>
      </c>
      <c r="H30" s="165"/>
      <c r="I30" s="79"/>
      <c r="J30" s="111">
        <f t="shared" si="1"/>
        <v>216</v>
      </c>
      <c r="K30" s="120">
        <f t="shared" si="4"/>
        <v>27.87096774193548</v>
      </c>
      <c r="L30" s="178"/>
      <c r="M30" s="143">
        <v>216</v>
      </c>
      <c r="N30" s="93"/>
      <c r="O30" s="150"/>
    </row>
    <row r="31" spans="1:15" x14ac:dyDescent="0.2">
      <c r="A31" s="35" t="s">
        <v>1</v>
      </c>
      <c r="B31" s="58">
        <v>518</v>
      </c>
      <c r="C31" s="269">
        <v>1899</v>
      </c>
      <c r="D31" s="129">
        <v>1736</v>
      </c>
      <c r="E31" s="100">
        <v>2136</v>
      </c>
      <c r="F31" s="129">
        <v>698</v>
      </c>
      <c r="G31" s="80">
        <f t="shared" si="2"/>
        <v>624</v>
      </c>
      <c r="H31" s="165"/>
      <c r="I31" s="79"/>
      <c r="J31" s="111">
        <f t="shared" si="1"/>
        <v>1322</v>
      </c>
      <c r="K31" s="120">
        <f t="shared" si="4"/>
        <v>61.891385767790261</v>
      </c>
      <c r="L31" s="178"/>
      <c r="M31" s="143">
        <v>1322</v>
      </c>
      <c r="N31" s="93"/>
      <c r="O31" s="150"/>
    </row>
    <row r="32" spans="1:15" x14ac:dyDescent="0.2">
      <c r="A32" s="35" t="s">
        <v>28</v>
      </c>
      <c r="B32" s="58">
        <v>521</v>
      </c>
      <c r="C32" s="269">
        <v>23750</v>
      </c>
      <c r="D32" s="129">
        <v>24891</v>
      </c>
      <c r="E32" s="100">
        <v>23706</v>
      </c>
      <c r="F32" s="129">
        <v>6003</v>
      </c>
      <c r="G32" s="80">
        <f t="shared" si="2"/>
        <v>6084</v>
      </c>
      <c r="H32" s="165"/>
      <c r="I32" s="79"/>
      <c r="J32" s="111">
        <f t="shared" si="1"/>
        <v>12087</v>
      </c>
      <c r="K32" s="120">
        <f t="shared" si="4"/>
        <v>50.987091875474569</v>
      </c>
      <c r="L32" s="178"/>
      <c r="M32" s="143">
        <v>12087</v>
      </c>
      <c r="N32" s="93"/>
      <c r="O32" s="150"/>
    </row>
    <row r="33" spans="1:15" x14ac:dyDescent="0.2">
      <c r="A33" s="35" t="s">
        <v>27</v>
      </c>
      <c r="B33" s="58" t="s">
        <v>26</v>
      </c>
      <c r="C33" s="269">
        <v>8777</v>
      </c>
      <c r="D33" s="129">
        <v>9340</v>
      </c>
      <c r="E33" s="100">
        <v>8981</v>
      </c>
      <c r="F33" s="129">
        <v>2121</v>
      </c>
      <c r="G33" s="80">
        <f t="shared" si="2"/>
        <v>2276</v>
      </c>
      <c r="H33" s="165"/>
      <c r="I33" s="79"/>
      <c r="J33" s="111">
        <f t="shared" si="1"/>
        <v>4397</v>
      </c>
      <c r="K33" s="120">
        <f t="shared" si="4"/>
        <v>48.958913261329471</v>
      </c>
      <c r="L33" s="178"/>
      <c r="M33" s="143">
        <v>4397</v>
      </c>
      <c r="N33" s="93"/>
      <c r="O33" s="150"/>
    </row>
    <row r="34" spans="1:15" x14ac:dyDescent="0.2">
      <c r="A34" s="35" t="s">
        <v>25</v>
      </c>
      <c r="B34" s="58">
        <v>557</v>
      </c>
      <c r="C34" s="269">
        <v>0</v>
      </c>
      <c r="D34" s="129">
        <v>0</v>
      </c>
      <c r="E34" s="100">
        <v>0</v>
      </c>
      <c r="F34" s="129">
        <v>0</v>
      </c>
      <c r="G34" s="80">
        <f t="shared" si="2"/>
        <v>0</v>
      </c>
      <c r="H34" s="165"/>
      <c r="I34" s="79"/>
      <c r="J34" s="111">
        <f t="shared" si="1"/>
        <v>0</v>
      </c>
      <c r="K34" s="120" t="str">
        <f t="shared" si="4"/>
        <v>x</v>
      </c>
      <c r="L34" s="178"/>
      <c r="M34" s="143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269">
        <v>282</v>
      </c>
      <c r="D35" s="129">
        <v>488</v>
      </c>
      <c r="E35" s="100">
        <v>488</v>
      </c>
      <c r="F35" s="129">
        <v>120</v>
      </c>
      <c r="G35" s="80">
        <f t="shared" si="2"/>
        <v>157</v>
      </c>
      <c r="H35" s="165"/>
      <c r="I35" s="79"/>
      <c r="J35" s="111">
        <f t="shared" si="1"/>
        <v>277</v>
      </c>
      <c r="K35" s="120">
        <f t="shared" si="4"/>
        <v>56.762295081967217</v>
      </c>
      <c r="L35" s="178"/>
      <c r="M35" s="143">
        <v>277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270">
        <v>464</v>
      </c>
      <c r="D36" s="130">
        <v>304</v>
      </c>
      <c r="E36" s="101">
        <v>304</v>
      </c>
      <c r="F36" s="162">
        <v>-74</v>
      </c>
      <c r="G36" s="80">
        <f t="shared" si="2"/>
        <v>23</v>
      </c>
      <c r="H36" s="168"/>
      <c r="I36" s="79"/>
      <c r="J36" s="112">
        <f t="shared" si="1"/>
        <v>-51</v>
      </c>
      <c r="K36" s="121">
        <f t="shared" si="4"/>
        <v>-16.776315789473685</v>
      </c>
      <c r="L36" s="178"/>
      <c r="M36" s="147">
        <v>-51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5">SUM(C27:C36)</f>
        <v>41376</v>
      </c>
      <c r="D37" s="52">
        <f t="shared" si="5"/>
        <v>44042</v>
      </c>
      <c r="E37" s="63">
        <f t="shared" si="5"/>
        <v>42997</v>
      </c>
      <c r="F37" s="52">
        <f t="shared" si="5"/>
        <v>10846</v>
      </c>
      <c r="G37" s="21">
        <f t="shared" si="5"/>
        <v>10802</v>
      </c>
      <c r="H37" s="23">
        <f t="shared" si="5"/>
        <v>0</v>
      </c>
      <c r="I37" s="89">
        <f t="shared" si="5"/>
        <v>0</v>
      </c>
      <c r="J37" s="63">
        <f t="shared" si="1"/>
        <v>21648</v>
      </c>
      <c r="K37" s="122">
        <f t="shared" si="4"/>
        <v>50.347698676651866</v>
      </c>
      <c r="L37" s="178"/>
      <c r="M37" s="21">
        <f>SUM(M27:M36)</f>
        <v>21648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276">
        <v>0</v>
      </c>
      <c r="D38" s="128">
        <v>0</v>
      </c>
      <c r="E38" s="99">
        <v>0</v>
      </c>
      <c r="F38" s="163">
        <v>0</v>
      </c>
      <c r="G38" s="80">
        <f t="shared" si="2"/>
        <v>0</v>
      </c>
      <c r="H38" s="167"/>
      <c r="I38" s="79"/>
      <c r="J38" s="69">
        <f t="shared" si="1"/>
        <v>0</v>
      </c>
      <c r="K38" s="119" t="str">
        <f t="shared" si="4"/>
        <v>x</v>
      </c>
      <c r="L38" s="178"/>
      <c r="M38" s="146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269">
        <v>3047</v>
      </c>
      <c r="D39" s="129">
        <v>3302</v>
      </c>
      <c r="E39" s="100">
        <v>3302</v>
      </c>
      <c r="F39" s="129">
        <v>892</v>
      </c>
      <c r="G39" s="80">
        <f t="shared" si="2"/>
        <v>902</v>
      </c>
      <c r="H39" s="165"/>
      <c r="I39" s="79"/>
      <c r="J39" s="111">
        <f t="shared" si="1"/>
        <v>1794</v>
      </c>
      <c r="K39" s="120">
        <f t="shared" si="4"/>
        <v>54.330708661417326</v>
      </c>
      <c r="L39" s="178"/>
      <c r="M39" s="143">
        <v>1794</v>
      </c>
      <c r="N39" s="93"/>
      <c r="O39" s="150"/>
    </row>
    <row r="40" spans="1:15" x14ac:dyDescent="0.2">
      <c r="A40" s="35" t="s">
        <v>19</v>
      </c>
      <c r="B40" s="58">
        <v>604</v>
      </c>
      <c r="C40" s="269">
        <v>0</v>
      </c>
      <c r="D40" s="129">
        <v>0</v>
      </c>
      <c r="E40" s="100">
        <v>0</v>
      </c>
      <c r="F40" s="129">
        <v>0</v>
      </c>
      <c r="G40" s="80">
        <f t="shared" si="2"/>
        <v>0</v>
      </c>
      <c r="H40" s="165"/>
      <c r="I40" s="79"/>
      <c r="J40" s="111">
        <f t="shared" si="1"/>
        <v>0</v>
      </c>
      <c r="K40" s="120" t="str">
        <f t="shared" si="4"/>
        <v>x</v>
      </c>
      <c r="L40" s="178"/>
      <c r="M40" s="143">
        <v>0</v>
      </c>
      <c r="N40" s="93"/>
      <c r="O40" s="150"/>
    </row>
    <row r="41" spans="1:15" x14ac:dyDescent="0.2">
      <c r="A41" s="35" t="s">
        <v>18</v>
      </c>
      <c r="B41" s="58" t="s">
        <v>17</v>
      </c>
      <c r="C41" s="269">
        <v>39034</v>
      </c>
      <c r="D41" s="129">
        <v>39927</v>
      </c>
      <c r="E41" s="100">
        <v>38482</v>
      </c>
      <c r="F41" s="129">
        <v>9463</v>
      </c>
      <c r="G41" s="80">
        <f t="shared" si="2"/>
        <v>9771</v>
      </c>
      <c r="H41" s="165"/>
      <c r="I41" s="79"/>
      <c r="J41" s="111">
        <f t="shared" si="1"/>
        <v>19234</v>
      </c>
      <c r="K41" s="120">
        <f t="shared" si="4"/>
        <v>49.981809677251704</v>
      </c>
      <c r="L41" s="178"/>
      <c r="M41" s="143">
        <v>19234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270">
        <v>765</v>
      </c>
      <c r="D42" s="130">
        <v>813</v>
      </c>
      <c r="E42" s="101">
        <v>1213</v>
      </c>
      <c r="F42" s="162">
        <v>258</v>
      </c>
      <c r="G42" s="87">
        <f t="shared" si="2"/>
        <v>510</v>
      </c>
      <c r="H42" s="168"/>
      <c r="I42" s="79"/>
      <c r="J42" s="112">
        <f t="shared" si="1"/>
        <v>768</v>
      </c>
      <c r="K42" s="121">
        <f t="shared" si="4"/>
        <v>63.314097279472378</v>
      </c>
      <c r="L42" s="178"/>
      <c r="M42" s="147">
        <v>768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6">SUM(C38:C42)</f>
        <v>42846</v>
      </c>
      <c r="D43" s="63">
        <f t="shared" si="6"/>
        <v>44042</v>
      </c>
      <c r="E43" s="63">
        <f t="shared" si="6"/>
        <v>42997</v>
      </c>
      <c r="F43" s="8">
        <f t="shared" si="6"/>
        <v>10613</v>
      </c>
      <c r="G43" s="277">
        <f t="shared" si="6"/>
        <v>11183</v>
      </c>
      <c r="H43" s="21">
        <f t="shared" si="6"/>
        <v>0</v>
      </c>
      <c r="I43" s="90">
        <f t="shared" si="6"/>
        <v>0</v>
      </c>
      <c r="J43" s="63">
        <f t="shared" si="1"/>
        <v>21796</v>
      </c>
      <c r="K43" s="124">
        <f t="shared" si="4"/>
        <v>50.691908737818913</v>
      </c>
      <c r="L43" s="178"/>
      <c r="M43" s="21">
        <f>SUM(M38:M42)</f>
        <v>21796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7">C43-C41</f>
        <v>3812</v>
      </c>
      <c r="D45" s="63">
        <f t="shared" si="7"/>
        <v>4115</v>
      </c>
      <c r="E45" s="63">
        <f t="shared" si="7"/>
        <v>4515</v>
      </c>
      <c r="F45" s="8">
        <f t="shared" si="7"/>
        <v>1150</v>
      </c>
      <c r="G45" s="64">
        <f t="shared" si="7"/>
        <v>1412</v>
      </c>
      <c r="H45" s="8">
        <f t="shared" si="7"/>
        <v>0</v>
      </c>
      <c r="I45" s="64">
        <f t="shared" si="7"/>
        <v>0</v>
      </c>
      <c r="J45" s="69">
        <f t="shared" si="1"/>
        <v>2562</v>
      </c>
      <c r="K45" s="119">
        <f t="shared" si="4"/>
        <v>56.744186046511622</v>
      </c>
      <c r="L45" s="178"/>
      <c r="M45" s="8">
        <f>M43-M41</f>
        <v>2562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8">C43-C37</f>
        <v>1470</v>
      </c>
      <c r="D46" s="63">
        <f t="shared" si="8"/>
        <v>0</v>
      </c>
      <c r="E46" s="63">
        <f t="shared" si="8"/>
        <v>0</v>
      </c>
      <c r="F46" s="8">
        <f t="shared" si="8"/>
        <v>-233</v>
      </c>
      <c r="G46" s="64">
        <f t="shared" si="8"/>
        <v>381</v>
      </c>
      <c r="H46" s="8">
        <f t="shared" si="8"/>
        <v>0</v>
      </c>
      <c r="I46" s="64">
        <f t="shared" si="8"/>
        <v>0</v>
      </c>
      <c r="J46" s="69">
        <f t="shared" si="1"/>
        <v>148</v>
      </c>
      <c r="K46" s="119" t="str">
        <f t="shared" si="4"/>
        <v>x</v>
      </c>
      <c r="L46" s="178"/>
      <c r="M46" s="8">
        <f>M43-M37</f>
        <v>148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9">C46-C41</f>
        <v>-37564</v>
      </c>
      <c r="D47" s="63">
        <f t="shared" si="9"/>
        <v>-39927</v>
      </c>
      <c r="E47" s="63">
        <f t="shared" si="9"/>
        <v>-38482</v>
      </c>
      <c r="F47" s="8">
        <f t="shared" si="9"/>
        <v>-9696</v>
      </c>
      <c r="G47" s="64">
        <f t="shared" si="9"/>
        <v>-9390</v>
      </c>
      <c r="H47" s="8">
        <f t="shared" si="9"/>
        <v>0</v>
      </c>
      <c r="I47" s="64">
        <f t="shared" si="9"/>
        <v>0</v>
      </c>
      <c r="J47" s="63">
        <f t="shared" si="1"/>
        <v>-19086</v>
      </c>
      <c r="K47" s="119">
        <f t="shared" si="4"/>
        <v>49.597214282001971</v>
      </c>
      <c r="L47" s="178"/>
      <c r="M47" s="8">
        <f>M46-M41</f>
        <v>-19086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4" spans="1:10" x14ac:dyDescent="0.2">
      <c r="A54" s="26" t="s">
        <v>110</v>
      </c>
    </row>
    <row r="56" spans="1:10" x14ac:dyDescent="0.2">
      <c r="A56" s="26" t="s">
        <v>111</v>
      </c>
    </row>
    <row r="58" spans="1:10" x14ac:dyDescent="0.2">
      <c r="A58" s="26" t="s">
        <v>112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13.140625" style="3" customWidth="1"/>
    <col min="3" max="4" width="11.5703125" style="1" customWidth="1"/>
    <col min="5" max="5" width="11.5703125" style="2" customWidth="1"/>
    <col min="6" max="7" width="11.42578125" style="2" customWidth="1"/>
    <col min="8" max="8" width="9.140625" style="2" customWidth="1"/>
    <col min="9" max="9" width="9.28515625" style="2" customWidth="1"/>
    <col min="10" max="10" width="10.57031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32.25" customHeight="1" thickBot="1" x14ac:dyDescent="0.3">
      <c r="A7" s="385" t="s">
        <v>113</v>
      </c>
      <c r="B7" s="386" t="s">
        <v>114</v>
      </c>
      <c r="C7" s="395" t="s">
        <v>122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L9" s="18"/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L10" s="18"/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265"/>
      <c r="C11" s="189">
        <v>98</v>
      </c>
      <c r="D11" s="108">
        <v>100</v>
      </c>
      <c r="E11" s="102">
        <v>100</v>
      </c>
      <c r="F11" s="158">
        <v>97</v>
      </c>
      <c r="G11" s="266">
        <f>M11</f>
        <v>97</v>
      </c>
      <c r="H11" s="192"/>
      <c r="I11" s="193"/>
      <c r="J11" s="114" t="s">
        <v>4</v>
      </c>
      <c r="K11" s="118" t="s">
        <v>4</v>
      </c>
      <c r="L11" s="381"/>
      <c r="M11" s="267">
        <v>97</v>
      </c>
      <c r="N11" s="91"/>
      <c r="O11" s="91"/>
    </row>
    <row r="12" spans="1:16" ht="13.5" thickBot="1" x14ac:dyDescent="0.25">
      <c r="A12" s="33" t="s">
        <v>44</v>
      </c>
      <c r="B12" s="196"/>
      <c r="C12" s="197">
        <v>90</v>
      </c>
      <c r="D12" s="198">
        <v>92</v>
      </c>
      <c r="E12" s="103">
        <v>92</v>
      </c>
      <c r="F12" s="159">
        <v>92</v>
      </c>
      <c r="G12" s="352">
        <f>M12</f>
        <v>92</v>
      </c>
      <c r="H12" s="353"/>
      <c r="I12" s="352"/>
      <c r="J12" s="115"/>
      <c r="K12" s="61" t="s">
        <v>4</v>
      </c>
      <c r="L12" s="381"/>
      <c r="M12" s="268">
        <v>92</v>
      </c>
      <c r="N12" s="173"/>
      <c r="O12" s="173"/>
    </row>
    <row r="13" spans="1:16" x14ac:dyDescent="0.2">
      <c r="A13" s="34" t="s">
        <v>62</v>
      </c>
      <c r="B13" s="50"/>
      <c r="C13" s="269">
        <v>33667</v>
      </c>
      <c r="D13" s="108" t="s">
        <v>4</v>
      </c>
      <c r="E13" s="108" t="s">
        <v>4</v>
      </c>
      <c r="F13" s="139">
        <v>34062</v>
      </c>
      <c r="G13" s="79">
        <f>M13</f>
        <v>36101</v>
      </c>
      <c r="H13" s="80"/>
      <c r="I13" s="79"/>
      <c r="J13" s="111" t="s">
        <v>4</v>
      </c>
      <c r="K13" s="6" t="s">
        <v>4</v>
      </c>
      <c r="L13" s="178"/>
      <c r="M13" s="142">
        <v>36101</v>
      </c>
      <c r="N13" s="93"/>
      <c r="O13" s="93"/>
    </row>
    <row r="14" spans="1:16" x14ac:dyDescent="0.2">
      <c r="A14" s="35" t="s">
        <v>63</v>
      </c>
      <c r="B14" s="50"/>
      <c r="C14" s="269">
        <v>30898</v>
      </c>
      <c r="D14" s="109" t="s">
        <v>4</v>
      </c>
      <c r="E14" s="109" t="s">
        <v>4</v>
      </c>
      <c r="F14" s="137">
        <v>31372</v>
      </c>
      <c r="G14" s="79">
        <f t="shared" ref="G14:G23" si="0">M14</f>
        <v>32856</v>
      </c>
      <c r="H14" s="80"/>
      <c r="I14" s="79"/>
      <c r="J14" s="111" t="s">
        <v>4</v>
      </c>
      <c r="K14" s="6" t="s">
        <v>4</v>
      </c>
      <c r="L14" s="178"/>
      <c r="M14" s="143">
        <v>32856</v>
      </c>
      <c r="N14" s="93"/>
      <c r="O14" s="93"/>
    </row>
    <row r="15" spans="1:16" x14ac:dyDescent="0.2">
      <c r="A15" s="35" t="s">
        <v>43</v>
      </c>
      <c r="B15" s="50" t="s">
        <v>42</v>
      </c>
      <c r="C15" s="269">
        <v>226</v>
      </c>
      <c r="D15" s="109" t="s">
        <v>4</v>
      </c>
      <c r="E15" s="109" t="s">
        <v>4</v>
      </c>
      <c r="F15" s="137">
        <v>301</v>
      </c>
      <c r="G15" s="79">
        <f t="shared" si="0"/>
        <v>178</v>
      </c>
      <c r="H15" s="80"/>
      <c r="I15" s="79"/>
      <c r="J15" s="111" t="s">
        <v>4</v>
      </c>
      <c r="K15" s="6" t="s">
        <v>4</v>
      </c>
      <c r="L15" s="178"/>
      <c r="M15" s="143">
        <v>178</v>
      </c>
      <c r="N15" s="93"/>
      <c r="O15" s="93"/>
    </row>
    <row r="16" spans="1:16" x14ac:dyDescent="0.2">
      <c r="A16" s="35" t="s">
        <v>41</v>
      </c>
      <c r="B16" s="50" t="s">
        <v>4</v>
      </c>
      <c r="C16" s="269">
        <v>7536</v>
      </c>
      <c r="D16" s="109" t="s">
        <v>4</v>
      </c>
      <c r="E16" s="109" t="s">
        <v>4</v>
      </c>
      <c r="F16" s="137"/>
      <c r="G16" s="79">
        <f t="shared" si="0"/>
        <v>37519</v>
      </c>
      <c r="H16" s="80"/>
      <c r="I16" s="79"/>
      <c r="J16" s="111" t="s">
        <v>4</v>
      </c>
      <c r="K16" s="6" t="s">
        <v>4</v>
      </c>
      <c r="L16" s="178"/>
      <c r="M16" s="143">
        <v>37519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270">
        <v>11747</v>
      </c>
      <c r="D17" s="110" t="s">
        <v>4</v>
      </c>
      <c r="E17" s="110" t="s">
        <v>4</v>
      </c>
      <c r="F17" s="160">
        <v>16120</v>
      </c>
      <c r="G17" s="79">
        <f t="shared" si="0"/>
        <v>10424</v>
      </c>
      <c r="H17" s="81"/>
      <c r="I17" s="82"/>
      <c r="J17" s="116" t="s">
        <v>4</v>
      </c>
      <c r="K17" s="7" t="s">
        <v>4</v>
      </c>
      <c r="L17" s="178"/>
      <c r="M17" s="144">
        <v>10424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22278</v>
      </c>
      <c r="D18" s="52" t="s">
        <v>4</v>
      </c>
      <c r="E18" s="52" t="s">
        <v>4</v>
      </c>
      <c r="F18" s="21">
        <f>F13-F14+F15+F16+F17</f>
        <v>19111</v>
      </c>
      <c r="G18" s="21">
        <f>G13-G14+G15+G16+G17</f>
        <v>51366</v>
      </c>
      <c r="H18" s="53"/>
      <c r="I18" s="54"/>
      <c r="J18" s="63" t="s">
        <v>4</v>
      </c>
      <c r="K18" s="8" t="s">
        <v>4</v>
      </c>
      <c r="L18" s="178"/>
      <c r="M18" s="145">
        <f>M13-M14+M15+M16+M17</f>
        <v>51366</v>
      </c>
      <c r="N18" s="145">
        <f t="shared" ref="N18:O18" si="1">N13-N14+N15+N16+N17</f>
        <v>0</v>
      </c>
      <c r="O18" s="145">
        <f t="shared" si="1"/>
        <v>0</v>
      </c>
    </row>
    <row r="19" spans="1:15" x14ac:dyDescent="0.2">
      <c r="A19" s="32" t="s">
        <v>66</v>
      </c>
      <c r="B19" s="55" t="s">
        <v>67</v>
      </c>
      <c r="C19" s="271">
        <v>2765</v>
      </c>
      <c r="D19" s="108" t="s">
        <v>4</v>
      </c>
      <c r="E19" s="108" t="s">
        <v>4</v>
      </c>
      <c r="F19" s="160">
        <v>2686</v>
      </c>
      <c r="G19" s="79">
        <f t="shared" si="0"/>
        <v>3240</v>
      </c>
      <c r="H19" s="83"/>
      <c r="I19" s="84"/>
      <c r="J19" s="116" t="s">
        <v>4</v>
      </c>
      <c r="K19" s="7" t="s">
        <v>4</v>
      </c>
      <c r="L19" s="178"/>
      <c r="M19" s="146">
        <v>3240</v>
      </c>
      <c r="N19" s="94"/>
      <c r="O19" s="94"/>
    </row>
    <row r="20" spans="1:15" x14ac:dyDescent="0.2">
      <c r="A20" s="35" t="s">
        <v>37</v>
      </c>
      <c r="B20" s="50" t="s">
        <v>36</v>
      </c>
      <c r="C20" s="272">
        <v>2075</v>
      </c>
      <c r="D20" s="109" t="s">
        <v>4</v>
      </c>
      <c r="E20" s="109" t="s">
        <v>4</v>
      </c>
      <c r="F20" s="137">
        <v>1917</v>
      </c>
      <c r="G20" s="79">
        <f t="shared" si="0"/>
        <v>1505</v>
      </c>
      <c r="H20" s="80"/>
      <c r="I20" s="79"/>
      <c r="J20" s="111" t="s">
        <v>4</v>
      </c>
      <c r="K20" s="6" t="s">
        <v>4</v>
      </c>
      <c r="L20" s="178"/>
      <c r="M20" s="143">
        <v>1505</v>
      </c>
      <c r="N20" s="93"/>
      <c r="O20" s="93"/>
    </row>
    <row r="21" spans="1:15" x14ac:dyDescent="0.2">
      <c r="A21" s="35" t="s">
        <v>35</v>
      </c>
      <c r="B21" s="50" t="s">
        <v>4</v>
      </c>
      <c r="C21" s="272">
        <v>5529</v>
      </c>
      <c r="D21" s="109" t="s">
        <v>4</v>
      </c>
      <c r="E21" s="109" t="s">
        <v>4</v>
      </c>
      <c r="F21" s="137">
        <v>200</v>
      </c>
      <c r="G21" s="79">
        <f t="shared" si="0"/>
        <v>1878</v>
      </c>
      <c r="H21" s="80"/>
      <c r="I21" s="79"/>
      <c r="J21" s="111" t="s">
        <v>4</v>
      </c>
      <c r="K21" s="6" t="s">
        <v>4</v>
      </c>
      <c r="L21" s="178"/>
      <c r="M21" s="143">
        <v>1878</v>
      </c>
      <c r="N21" s="93"/>
      <c r="O21" s="93"/>
    </row>
    <row r="22" spans="1:15" x14ac:dyDescent="0.2">
      <c r="A22" s="35" t="s">
        <v>34</v>
      </c>
      <c r="B22" s="50" t="s">
        <v>4</v>
      </c>
      <c r="C22" s="272">
        <v>11877</v>
      </c>
      <c r="D22" s="109" t="s">
        <v>4</v>
      </c>
      <c r="E22" s="109" t="s">
        <v>4</v>
      </c>
      <c r="F22" s="137">
        <v>0</v>
      </c>
      <c r="G22" s="79">
        <f t="shared" si="0"/>
        <v>44779</v>
      </c>
      <c r="H22" s="80"/>
      <c r="I22" s="79"/>
      <c r="J22" s="111" t="s">
        <v>4</v>
      </c>
      <c r="K22" s="6" t="s">
        <v>4</v>
      </c>
      <c r="L22" s="178"/>
      <c r="M22" s="143">
        <v>44779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272">
        <v>0</v>
      </c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147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273">
        <v>74304</v>
      </c>
      <c r="D24" s="125">
        <v>71224</v>
      </c>
      <c r="E24" s="96">
        <v>72854</v>
      </c>
      <c r="F24" s="227">
        <v>24838</v>
      </c>
      <c r="G24" s="169">
        <f>M24-F24</f>
        <v>11894</v>
      </c>
      <c r="H24" s="86"/>
      <c r="I24" s="85"/>
      <c r="J24" s="69">
        <f t="shared" ref="J24:J47" si="2">SUM(F24:I24)</f>
        <v>36732</v>
      </c>
      <c r="K24" s="119">
        <f>IF(E24=0,"x",(J24/E24*100))</f>
        <v>50.418645510198481</v>
      </c>
      <c r="L24" s="178"/>
      <c r="M24" s="142">
        <v>36732</v>
      </c>
      <c r="N24" s="148"/>
      <c r="O24" s="149"/>
    </row>
    <row r="25" spans="1:15" x14ac:dyDescent="0.2">
      <c r="A25" s="35" t="s">
        <v>31</v>
      </c>
      <c r="B25" s="58" t="s">
        <v>4</v>
      </c>
      <c r="C25" s="269">
        <v>0</v>
      </c>
      <c r="D25" s="126">
        <v>0</v>
      </c>
      <c r="E25" s="97">
        <v>0</v>
      </c>
      <c r="F25" s="231">
        <v>0</v>
      </c>
      <c r="G25" s="170">
        <f t="shared" ref="G25:G42" si="3">M25-F25</f>
        <v>0</v>
      </c>
      <c r="H25" s="80"/>
      <c r="I25" s="79"/>
      <c r="J25" s="111">
        <f t="shared" si="2"/>
        <v>0</v>
      </c>
      <c r="K25" s="120" t="str">
        <f>IF(E25=0,"x",(J25/E25)*100)</f>
        <v>x</v>
      </c>
      <c r="L25" s="178"/>
      <c r="M25" s="143">
        <v>0</v>
      </c>
      <c r="N25" s="93"/>
      <c r="O25" s="150"/>
    </row>
    <row r="26" spans="1:15" ht="13.5" thickBot="1" x14ac:dyDescent="0.25">
      <c r="A26" s="33" t="s">
        <v>30</v>
      </c>
      <c r="B26" s="59">
        <v>672</v>
      </c>
      <c r="C26" s="387">
        <v>8733</v>
      </c>
      <c r="D26" s="127">
        <v>8747</v>
      </c>
      <c r="E26" s="98">
        <v>8747</v>
      </c>
      <c r="F26" s="388">
        <v>2462</v>
      </c>
      <c r="G26" s="171">
        <f t="shared" si="3"/>
        <v>2095</v>
      </c>
      <c r="H26" s="87"/>
      <c r="I26" s="88"/>
      <c r="J26" s="112">
        <f t="shared" si="2"/>
        <v>4557</v>
      </c>
      <c r="K26" s="121">
        <f t="shared" ref="K26" si="4">IF(E26=0,"x",(J26/E26*100))</f>
        <v>52.097862124156855</v>
      </c>
      <c r="L26" s="178"/>
      <c r="M26" s="144">
        <v>4557</v>
      </c>
      <c r="N26" s="92"/>
      <c r="O26" s="151"/>
    </row>
    <row r="27" spans="1:15" x14ac:dyDescent="0.2">
      <c r="A27" s="34" t="s">
        <v>6</v>
      </c>
      <c r="B27" s="57">
        <v>501</v>
      </c>
      <c r="C27" s="276">
        <v>5559</v>
      </c>
      <c r="D27" s="128">
        <v>5800</v>
      </c>
      <c r="E27" s="99">
        <v>5800</v>
      </c>
      <c r="F27" s="240">
        <v>1300</v>
      </c>
      <c r="G27" s="83">
        <f t="shared" si="3"/>
        <v>1756</v>
      </c>
      <c r="H27" s="83"/>
      <c r="I27" s="84"/>
      <c r="J27" s="389">
        <f t="shared" si="2"/>
        <v>3056</v>
      </c>
      <c r="K27" s="124">
        <f t="shared" ref="K27:K47" si="5">IF(E27=0,"x",(J27/E27)*100)</f>
        <v>52.689655172413794</v>
      </c>
      <c r="L27" s="178"/>
      <c r="M27" s="146">
        <v>3056</v>
      </c>
      <c r="N27" s="152"/>
      <c r="O27" s="153"/>
    </row>
    <row r="28" spans="1:15" x14ac:dyDescent="0.2">
      <c r="A28" s="35" t="s">
        <v>29</v>
      </c>
      <c r="B28" s="58">
        <v>502</v>
      </c>
      <c r="C28" s="269">
        <v>2278</v>
      </c>
      <c r="D28" s="129">
        <v>2950</v>
      </c>
      <c r="E28" s="100">
        <v>2950</v>
      </c>
      <c r="F28" s="242">
        <v>1054</v>
      </c>
      <c r="G28" s="80">
        <f t="shared" si="3"/>
        <v>504</v>
      </c>
      <c r="H28" s="80"/>
      <c r="I28" s="79"/>
      <c r="J28" s="111">
        <f t="shared" si="2"/>
        <v>1558</v>
      </c>
      <c r="K28" s="120">
        <f t="shared" si="5"/>
        <v>52.813559322033896</v>
      </c>
      <c r="L28" s="178"/>
      <c r="M28" s="143">
        <v>1558</v>
      </c>
      <c r="N28" s="93"/>
      <c r="O28" s="150"/>
    </row>
    <row r="29" spans="1:15" x14ac:dyDescent="0.2">
      <c r="A29" s="35" t="s">
        <v>5</v>
      </c>
      <c r="B29" s="58">
        <v>504</v>
      </c>
      <c r="C29" s="269">
        <v>0</v>
      </c>
      <c r="D29" s="129">
        <v>0</v>
      </c>
      <c r="E29" s="100">
        <v>0</v>
      </c>
      <c r="F29" s="242">
        <v>0</v>
      </c>
      <c r="G29" s="80">
        <f t="shared" si="3"/>
        <v>0</v>
      </c>
      <c r="H29" s="80"/>
      <c r="I29" s="79"/>
      <c r="J29" s="111">
        <f t="shared" si="2"/>
        <v>0</v>
      </c>
      <c r="K29" s="120" t="str">
        <f t="shared" si="5"/>
        <v>x</v>
      </c>
      <c r="L29" s="178"/>
      <c r="M29" s="143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269">
        <v>825</v>
      </c>
      <c r="D30" s="129">
        <v>1200</v>
      </c>
      <c r="E30" s="100">
        <v>1300</v>
      </c>
      <c r="F30" s="242">
        <v>301</v>
      </c>
      <c r="G30" s="80">
        <f t="shared" si="3"/>
        <v>155</v>
      </c>
      <c r="H30" s="80"/>
      <c r="I30" s="79"/>
      <c r="J30" s="111">
        <f t="shared" si="2"/>
        <v>456</v>
      </c>
      <c r="K30" s="120">
        <f t="shared" si="5"/>
        <v>35.07692307692308</v>
      </c>
      <c r="L30" s="178"/>
      <c r="M30" s="143">
        <v>456</v>
      </c>
      <c r="N30" s="93"/>
      <c r="O30" s="150"/>
    </row>
    <row r="31" spans="1:15" x14ac:dyDescent="0.2">
      <c r="A31" s="35" t="s">
        <v>1</v>
      </c>
      <c r="B31" s="58">
        <v>518</v>
      </c>
      <c r="C31" s="269">
        <v>3935</v>
      </c>
      <c r="D31" s="129">
        <v>2850</v>
      </c>
      <c r="E31" s="100">
        <v>2850</v>
      </c>
      <c r="F31" s="242">
        <v>706</v>
      </c>
      <c r="G31" s="80">
        <f t="shared" si="3"/>
        <v>930</v>
      </c>
      <c r="H31" s="80"/>
      <c r="I31" s="79"/>
      <c r="J31" s="111">
        <f t="shared" si="2"/>
        <v>1636</v>
      </c>
      <c r="K31" s="120">
        <f t="shared" si="5"/>
        <v>57.403508771929822</v>
      </c>
      <c r="L31" s="178"/>
      <c r="M31" s="143">
        <v>1636</v>
      </c>
      <c r="N31" s="93"/>
      <c r="O31" s="150"/>
    </row>
    <row r="32" spans="1:15" x14ac:dyDescent="0.2">
      <c r="A32" s="35" t="s">
        <v>28</v>
      </c>
      <c r="B32" s="58">
        <v>521</v>
      </c>
      <c r="C32" s="269">
        <v>48798</v>
      </c>
      <c r="D32" s="129">
        <v>46720</v>
      </c>
      <c r="E32" s="100">
        <v>46720</v>
      </c>
      <c r="F32" s="242">
        <v>11377</v>
      </c>
      <c r="G32" s="80">
        <f t="shared" si="3"/>
        <v>11820</v>
      </c>
      <c r="H32" s="80"/>
      <c r="I32" s="79"/>
      <c r="J32" s="111">
        <f t="shared" si="2"/>
        <v>23197</v>
      </c>
      <c r="K32" s="120">
        <f t="shared" si="5"/>
        <v>49.651113013698627</v>
      </c>
      <c r="L32" s="178"/>
      <c r="M32" s="143">
        <v>23197</v>
      </c>
      <c r="N32" s="93"/>
      <c r="O32" s="150"/>
    </row>
    <row r="33" spans="1:15" x14ac:dyDescent="0.2">
      <c r="A33" s="35" t="s">
        <v>27</v>
      </c>
      <c r="B33" s="58" t="s">
        <v>26</v>
      </c>
      <c r="C33" s="269">
        <v>17767</v>
      </c>
      <c r="D33" s="129">
        <v>16150</v>
      </c>
      <c r="E33" s="100">
        <v>16150</v>
      </c>
      <c r="F33" s="242">
        <v>3950</v>
      </c>
      <c r="G33" s="80">
        <f t="shared" si="3"/>
        <v>4431</v>
      </c>
      <c r="H33" s="80"/>
      <c r="I33" s="79"/>
      <c r="J33" s="111">
        <f t="shared" si="2"/>
        <v>8381</v>
      </c>
      <c r="K33" s="120">
        <f t="shared" si="5"/>
        <v>51.89473684210526</v>
      </c>
      <c r="L33" s="178"/>
      <c r="M33" s="143">
        <v>8381</v>
      </c>
      <c r="N33" s="93"/>
      <c r="O33" s="150"/>
    </row>
    <row r="34" spans="1:15" x14ac:dyDescent="0.2">
      <c r="A34" s="35" t="s">
        <v>25</v>
      </c>
      <c r="B34" s="58">
        <v>557</v>
      </c>
      <c r="C34" s="269">
        <v>0</v>
      </c>
      <c r="D34" s="129">
        <v>0</v>
      </c>
      <c r="E34" s="100">
        <v>0</v>
      </c>
      <c r="F34" s="242">
        <v>0</v>
      </c>
      <c r="G34" s="80">
        <f t="shared" si="3"/>
        <v>0</v>
      </c>
      <c r="H34" s="80"/>
      <c r="I34" s="79"/>
      <c r="J34" s="111">
        <f t="shared" si="2"/>
        <v>0</v>
      </c>
      <c r="K34" s="120" t="str">
        <f t="shared" si="5"/>
        <v>x</v>
      </c>
      <c r="L34" s="178"/>
      <c r="M34" s="143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269">
        <v>243</v>
      </c>
      <c r="D35" s="129">
        <v>247</v>
      </c>
      <c r="E35" s="100">
        <v>247</v>
      </c>
      <c r="F35" s="242">
        <v>79</v>
      </c>
      <c r="G35" s="80">
        <f t="shared" si="3"/>
        <v>83</v>
      </c>
      <c r="H35" s="80"/>
      <c r="I35" s="79"/>
      <c r="J35" s="111">
        <f t="shared" si="2"/>
        <v>162</v>
      </c>
      <c r="K35" s="120">
        <f t="shared" si="5"/>
        <v>65.587044534412954</v>
      </c>
      <c r="L35" s="178"/>
      <c r="M35" s="143">
        <v>162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270">
        <v>645</v>
      </c>
      <c r="D36" s="130">
        <v>1210</v>
      </c>
      <c r="E36" s="101">
        <v>2940</v>
      </c>
      <c r="F36" s="245">
        <v>444</v>
      </c>
      <c r="G36" s="80">
        <f t="shared" si="3"/>
        <v>1476</v>
      </c>
      <c r="H36" s="81"/>
      <c r="I36" s="79"/>
      <c r="J36" s="112">
        <f t="shared" si="2"/>
        <v>1920</v>
      </c>
      <c r="K36" s="121">
        <f t="shared" si="5"/>
        <v>65.306122448979593</v>
      </c>
      <c r="L36" s="178"/>
      <c r="M36" s="147">
        <v>1920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6">SUM(C27:C36)</f>
        <v>80050</v>
      </c>
      <c r="D37" s="52">
        <f t="shared" si="6"/>
        <v>77127</v>
      </c>
      <c r="E37" s="63">
        <f t="shared" si="6"/>
        <v>78957</v>
      </c>
      <c r="F37" s="21">
        <f t="shared" si="6"/>
        <v>19211</v>
      </c>
      <c r="G37" s="21">
        <f t="shared" si="6"/>
        <v>21155</v>
      </c>
      <c r="H37" s="21">
        <f t="shared" si="6"/>
        <v>0</v>
      </c>
      <c r="I37" s="89">
        <f t="shared" si="6"/>
        <v>0</v>
      </c>
      <c r="J37" s="63">
        <f t="shared" si="2"/>
        <v>40366</v>
      </c>
      <c r="K37" s="122">
        <f t="shared" si="5"/>
        <v>51.124029535063386</v>
      </c>
      <c r="L37" s="178"/>
      <c r="M37" s="21">
        <f>SUM(M27:M36)</f>
        <v>40366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276">
        <v>0</v>
      </c>
      <c r="D38" s="128">
        <v>0</v>
      </c>
      <c r="E38" s="99">
        <v>0</v>
      </c>
      <c r="F38" s="249">
        <v>0</v>
      </c>
      <c r="G38" s="80">
        <f t="shared" si="3"/>
        <v>0</v>
      </c>
      <c r="H38" s="83"/>
      <c r="I38" s="79"/>
      <c r="J38" s="69">
        <f t="shared" si="2"/>
        <v>0</v>
      </c>
      <c r="K38" s="119" t="str">
        <f t="shared" si="5"/>
        <v>x</v>
      </c>
      <c r="L38" s="178"/>
      <c r="M38" s="146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269">
        <v>4733</v>
      </c>
      <c r="D39" s="129">
        <v>4700</v>
      </c>
      <c r="E39" s="100">
        <v>4700</v>
      </c>
      <c r="F39" s="242">
        <v>1343</v>
      </c>
      <c r="G39" s="80">
        <f t="shared" si="3"/>
        <v>1307</v>
      </c>
      <c r="H39" s="80"/>
      <c r="I39" s="79"/>
      <c r="J39" s="111">
        <f t="shared" si="2"/>
        <v>2650</v>
      </c>
      <c r="K39" s="120">
        <f t="shared" si="5"/>
        <v>56.38297872340425</v>
      </c>
      <c r="L39" s="178"/>
      <c r="M39" s="143">
        <v>2650</v>
      </c>
      <c r="N39" s="93"/>
      <c r="O39" s="150"/>
    </row>
    <row r="40" spans="1:15" x14ac:dyDescent="0.2">
      <c r="A40" s="35" t="s">
        <v>19</v>
      </c>
      <c r="B40" s="58">
        <v>604</v>
      </c>
      <c r="C40" s="269">
        <v>0</v>
      </c>
      <c r="D40" s="129">
        <v>0</v>
      </c>
      <c r="E40" s="100">
        <v>0</v>
      </c>
      <c r="F40" s="242">
        <v>0</v>
      </c>
      <c r="G40" s="80">
        <f t="shared" si="3"/>
        <v>0</v>
      </c>
      <c r="H40" s="80"/>
      <c r="I40" s="79"/>
      <c r="J40" s="111">
        <f t="shared" si="2"/>
        <v>0</v>
      </c>
      <c r="K40" s="120" t="str">
        <f t="shared" si="5"/>
        <v>x</v>
      </c>
      <c r="L40" s="178"/>
      <c r="M40" s="143">
        <v>0</v>
      </c>
      <c r="N40" s="93"/>
      <c r="O40" s="150"/>
    </row>
    <row r="41" spans="1:15" x14ac:dyDescent="0.2">
      <c r="A41" s="35" t="s">
        <v>18</v>
      </c>
      <c r="B41" s="58" t="s">
        <v>17</v>
      </c>
      <c r="C41" s="269">
        <v>74304</v>
      </c>
      <c r="D41" s="129">
        <v>71224</v>
      </c>
      <c r="E41" s="100">
        <v>72854</v>
      </c>
      <c r="F41" s="242">
        <v>17458</v>
      </c>
      <c r="G41" s="80">
        <f t="shared" si="3"/>
        <v>19274</v>
      </c>
      <c r="H41" s="80"/>
      <c r="I41" s="79"/>
      <c r="J41" s="111">
        <f t="shared" si="2"/>
        <v>36732</v>
      </c>
      <c r="K41" s="120">
        <f t="shared" si="5"/>
        <v>50.418645510198481</v>
      </c>
      <c r="L41" s="178"/>
      <c r="M41" s="143">
        <v>36732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270">
        <v>1046</v>
      </c>
      <c r="D42" s="130">
        <v>1203</v>
      </c>
      <c r="E42" s="101">
        <v>1403</v>
      </c>
      <c r="F42" s="245">
        <v>421</v>
      </c>
      <c r="G42" s="87">
        <f t="shared" si="3"/>
        <v>526</v>
      </c>
      <c r="H42" s="81"/>
      <c r="I42" s="79"/>
      <c r="J42" s="112">
        <f t="shared" si="2"/>
        <v>947</v>
      </c>
      <c r="K42" s="121">
        <f t="shared" si="5"/>
        <v>67.49821810406273</v>
      </c>
      <c r="L42" s="178"/>
      <c r="M42" s="147">
        <v>947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7">SUM(C38:C42)</f>
        <v>80083</v>
      </c>
      <c r="D43" s="63">
        <f t="shared" si="7"/>
        <v>77127</v>
      </c>
      <c r="E43" s="63">
        <f t="shared" si="7"/>
        <v>78957</v>
      </c>
      <c r="F43" s="8">
        <f t="shared" si="7"/>
        <v>19222</v>
      </c>
      <c r="G43" s="277">
        <f t="shared" si="7"/>
        <v>21107</v>
      </c>
      <c r="H43" s="21">
        <f t="shared" si="7"/>
        <v>0</v>
      </c>
      <c r="I43" s="90">
        <f t="shared" si="7"/>
        <v>0</v>
      </c>
      <c r="J43" s="63">
        <f t="shared" si="2"/>
        <v>40329</v>
      </c>
      <c r="K43" s="124">
        <f t="shared" si="5"/>
        <v>51.077168585432574</v>
      </c>
      <c r="L43" s="178"/>
      <c r="M43" s="21">
        <f>SUM(M38:M42)</f>
        <v>40329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8">C43-C41</f>
        <v>5779</v>
      </c>
      <c r="D45" s="63">
        <f t="shared" si="8"/>
        <v>5903</v>
      </c>
      <c r="E45" s="63">
        <f t="shared" si="8"/>
        <v>6103</v>
      </c>
      <c r="F45" s="8">
        <f t="shared" si="8"/>
        <v>1764</v>
      </c>
      <c r="G45" s="64">
        <f t="shared" si="8"/>
        <v>1833</v>
      </c>
      <c r="H45" s="8">
        <f t="shared" si="8"/>
        <v>0</v>
      </c>
      <c r="I45" s="64">
        <f t="shared" si="8"/>
        <v>0</v>
      </c>
      <c r="J45" s="69">
        <f t="shared" si="2"/>
        <v>3597</v>
      </c>
      <c r="K45" s="119">
        <f t="shared" si="5"/>
        <v>58.938227101425532</v>
      </c>
      <c r="L45" s="178"/>
      <c r="M45" s="8">
        <f>M43-M41</f>
        <v>3597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9">C43-C37</f>
        <v>33</v>
      </c>
      <c r="D46" s="63">
        <f t="shared" si="9"/>
        <v>0</v>
      </c>
      <c r="E46" s="63">
        <f t="shared" si="9"/>
        <v>0</v>
      </c>
      <c r="F46" s="8">
        <f t="shared" si="9"/>
        <v>11</v>
      </c>
      <c r="G46" s="64">
        <f t="shared" si="9"/>
        <v>-48</v>
      </c>
      <c r="H46" s="8">
        <f t="shared" si="9"/>
        <v>0</v>
      </c>
      <c r="I46" s="64">
        <f t="shared" si="9"/>
        <v>0</v>
      </c>
      <c r="J46" s="69">
        <f t="shared" si="2"/>
        <v>-37</v>
      </c>
      <c r="K46" s="119" t="str">
        <f t="shared" si="5"/>
        <v>x</v>
      </c>
      <c r="L46" s="178"/>
      <c r="M46" s="8">
        <f>M43-M37</f>
        <v>-37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0">C46-C41</f>
        <v>-74271</v>
      </c>
      <c r="D47" s="63">
        <f t="shared" si="10"/>
        <v>-71224</v>
      </c>
      <c r="E47" s="63">
        <f t="shared" si="10"/>
        <v>-72854</v>
      </c>
      <c r="F47" s="8">
        <f t="shared" si="10"/>
        <v>-17447</v>
      </c>
      <c r="G47" s="64">
        <f t="shared" si="10"/>
        <v>-19322</v>
      </c>
      <c r="H47" s="8">
        <f t="shared" si="10"/>
        <v>0</v>
      </c>
      <c r="I47" s="64">
        <f t="shared" si="10"/>
        <v>0</v>
      </c>
      <c r="J47" s="63">
        <f t="shared" si="2"/>
        <v>-36769</v>
      </c>
      <c r="K47" s="119">
        <f t="shared" si="5"/>
        <v>50.469432014714357</v>
      </c>
      <c r="L47" s="178"/>
      <c r="M47" s="8">
        <f>M46-M41</f>
        <v>-36769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115</v>
      </c>
    </row>
    <row r="58" spans="1:10" x14ac:dyDescent="0.2">
      <c r="A58" s="26" t="s">
        <v>116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C6" sqref="C6:O6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5" x14ac:dyDescent="0.2">
      <c r="O1" s="17"/>
    </row>
    <row r="2" spans="1:15" ht="18.75" x14ac:dyDescent="0.3">
      <c r="A2" s="27" t="s">
        <v>70</v>
      </c>
      <c r="F2" s="14"/>
      <c r="G2" s="14"/>
    </row>
    <row r="3" spans="1:15" ht="21.75" customHeight="1" x14ac:dyDescent="0.25">
      <c r="A3" s="28"/>
      <c r="F3" s="14"/>
      <c r="G3" s="14"/>
    </row>
    <row r="4" spans="1:15" x14ac:dyDescent="0.2">
      <c r="A4" s="29"/>
      <c r="F4" s="14"/>
      <c r="G4" s="14"/>
    </row>
    <row r="5" spans="1:15" ht="6" customHeight="1" thickBot="1" x14ac:dyDescent="0.25">
      <c r="F5" s="14"/>
      <c r="G5" s="14"/>
    </row>
    <row r="6" spans="1:15" ht="24.75" customHeight="1" thickBot="1" x14ac:dyDescent="0.3">
      <c r="A6" s="30" t="s">
        <v>60</v>
      </c>
      <c r="B6" s="15"/>
      <c r="C6" s="395" t="s">
        <v>121</v>
      </c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7"/>
    </row>
    <row r="7" spans="1:15" ht="23.25" customHeight="1" thickBot="1" x14ac:dyDescent="0.25">
      <c r="A7" s="29" t="s">
        <v>59</v>
      </c>
      <c r="F7" s="14"/>
      <c r="G7" s="14"/>
    </row>
    <row r="8" spans="1:15" ht="13.5" thickBot="1" x14ac:dyDescent="0.25">
      <c r="A8" s="174" t="s">
        <v>52</v>
      </c>
      <c r="B8" s="175" t="s">
        <v>76</v>
      </c>
      <c r="C8" s="72" t="s">
        <v>3</v>
      </c>
      <c r="D8" s="104" t="s">
        <v>58</v>
      </c>
      <c r="E8" s="105" t="s">
        <v>57</v>
      </c>
      <c r="F8" s="392" t="s">
        <v>56</v>
      </c>
      <c r="G8" s="400"/>
      <c r="H8" s="400"/>
      <c r="I8" s="401"/>
      <c r="J8" s="13" t="s">
        <v>69</v>
      </c>
      <c r="K8" s="12" t="s">
        <v>55</v>
      </c>
      <c r="L8" s="18"/>
      <c r="M8" s="175" t="s">
        <v>53</v>
      </c>
      <c r="N8" s="175" t="s">
        <v>54</v>
      </c>
      <c r="O8" s="175" t="s">
        <v>53</v>
      </c>
    </row>
    <row r="9" spans="1:15" ht="13.5" thickBot="1" x14ac:dyDescent="0.25">
      <c r="A9" s="31"/>
      <c r="B9" s="176"/>
      <c r="C9" s="73" t="s">
        <v>68</v>
      </c>
      <c r="D9" s="106">
        <v>2025</v>
      </c>
      <c r="E9" s="107">
        <v>2025</v>
      </c>
      <c r="F9" s="11" t="s">
        <v>51</v>
      </c>
      <c r="G9" s="185" t="s">
        <v>50</v>
      </c>
      <c r="H9" s="185" t="s">
        <v>49</v>
      </c>
      <c r="I9" s="186" t="s">
        <v>48</v>
      </c>
      <c r="J9" s="10" t="s">
        <v>8</v>
      </c>
      <c r="K9" s="9" t="s">
        <v>47</v>
      </c>
      <c r="L9" s="18"/>
      <c r="M9" s="187" t="s">
        <v>64</v>
      </c>
      <c r="N9" s="176" t="s">
        <v>65</v>
      </c>
      <c r="O9" s="176" t="s">
        <v>46</v>
      </c>
    </row>
    <row r="10" spans="1:15" x14ac:dyDescent="0.2">
      <c r="A10" s="32" t="s">
        <v>45</v>
      </c>
      <c r="B10" s="265"/>
      <c r="C10" s="377">
        <v>30</v>
      </c>
      <c r="D10" s="108">
        <v>28</v>
      </c>
      <c r="E10" s="102">
        <v>30</v>
      </c>
      <c r="F10" s="158">
        <v>30</v>
      </c>
      <c r="G10" s="266">
        <f>M10</f>
        <v>30</v>
      </c>
      <c r="H10" s="192"/>
      <c r="I10" s="193"/>
      <c r="J10" s="114" t="s">
        <v>4</v>
      </c>
      <c r="K10" s="118" t="s">
        <v>4</v>
      </c>
      <c r="L10" s="381"/>
      <c r="M10" s="267">
        <v>30</v>
      </c>
      <c r="N10" s="91"/>
      <c r="O10" s="91"/>
    </row>
    <row r="11" spans="1:15" ht="13.5" thickBot="1" x14ac:dyDescent="0.25">
      <c r="A11" s="33" t="s">
        <v>44</v>
      </c>
      <c r="B11" s="196"/>
      <c r="C11" s="379">
        <v>24.536100000000001</v>
      </c>
      <c r="D11" s="198">
        <v>23.18</v>
      </c>
      <c r="E11" s="103">
        <v>24.588799999999999</v>
      </c>
      <c r="F11" s="159">
        <v>24.59</v>
      </c>
      <c r="G11" s="200">
        <f>M11</f>
        <v>21.51</v>
      </c>
      <c r="H11" s="201"/>
      <c r="I11" s="200"/>
      <c r="J11" s="115"/>
      <c r="K11" s="61" t="s">
        <v>4</v>
      </c>
      <c r="L11" s="381"/>
      <c r="M11" s="268">
        <v>21.51</v>
      </c>
      <c r="N11" s="173"/>
      <c r="O11" s="173"/>
    </row>
    <row r="12" spans="1:15" x14ac:dyDescent="0.2">
      <c r="A12" s="34" t="s">
        <v>62</v>
      </c>
      <c r="B12" s="50"/>
      <c r="C12" s="133">
        <v>8212</v>
      </c>
      <c r="D12" s="108" t="s">
        <v>4</v>
      </c>
      <c r="E12" s="108" t="s">
        <v>4</v>
      </c>
      <c r="F12" s="139">
        <v>8245</v>
      </c>
      <c r="G12" s="79">
        <f>M12</f>
        <v>8663</v>
      </c>
      <c r="H12" s="80"/>
      <c r="I12" s="79"/>
      <c r="J12" s="111" t="s">
        <v>4</v>
      </c>
      <c r="K12" s="6" t="s">
        <v>4</v>
      </c>
      <c r="L12" s="178"/>
      <c r="M12" s="141">
        <v>8663</v>
      </c>
      <c r="N12" s="93"/>
      <c r="O12" s="93"/>
    </row>
    <row r="13" spans="1:15" x14ac:dyDescent="0.2">
      <c r="A13" s="35" t="s">
        <v>63</v>
      </c>
      <c r="B13" s="50"/>
      <c r="C13" s="133">
        <v>7016</v>
      </c>
      <c r="D13" s="109" t="s">
        <v>4</v>
      </c>
      <c r="E13" s="109" t="s">
        <v>4</v>
      </c>
      <c r="F13" s="137">
        <v>7111</v>
      </c>
      <c r="G13" s="79">
        <f t="shared" ref="G13:G22" si="0">M13</f>
        <v>7178</v>
      </c>
      <c r="H13" s="80"/>
      <c r="I13" s="79"/>
      <c r="J13" s="111" t="s">
        <v>4</v>
      </c>
      <c r="K13" s="6" t="s">
        <v>4</v>
      </c>
      <c r="L13" s="178"/>
      <c r="M13" s="361">
        <v>7178</v>
      </c>
      <c r="N13" s="93"/>
      <c r="O13" s="93"/>
    </row>
    <row r="14" spans="1:15" x14ac:dyDescent="0.2">
      <c r="A14" s="35" t="s">
        <v>43</v>
      </c>
      <c r="B14" s="50" t="s">
        <v>42</v>
      </c>
      <c r="C14" s="133">
        <v>50</v>
      </c>
      <c r="D14" s="109" t="s">
        <v>4</v>
      </c>
      <c r="E14" s="109" t="s">
        <v>4</v>
      </c>
      <c r="F14" s="137">
        <v>64</v>
      </c>
      <c r="G14" s="79">
        <f t="shared" si="0"/>
        <v>8</v>
      </c>
      <c r="H14" s="80"/>
      <c r="I14" s="79"/>
      <c r="J14" s="111" t="s">
        <v>4</v>
      </c>
      <c r="K14" s="6" t="s">
        <v>4</v>
      </c>
      <c r="L14" s="178"/>
      <c r="M14" s="361">
        <v>8</v>
      </c>
      <c r="N14" s="93"/>
      <c r="O14" s="93"/>
    </row>
    <row r="15" spans="1:15" x14ac:dyDescent="0.2">
      <c r="A15" s="35" t="s">
        <v>41</v>
      </c>
      <c r="B15" s="50" t="s">
        <v>4</v>
      </c>
      <c r="C15" s="133">
        <v>644</v>
      </c>
      <c r="D15" s="109" t="s">
        <v>4</v>
      </c>
      <c r="E15" s="109" t="s">
        <v>4</v>
      </c>
      <c r="F15" s="137">
        <v>6029</v>
      </c>
      <c r="G15" s="79">
        <f t="shared" si="0"/>
        <v>9918</v>
      </c>
      <c r="H15" s="80"/>
      <c r="I15" s="79"/>
      <c r="J15" s="111" t="s">
        <v>4</v>
      </c>
      <c r="K15" s="6" t="s">
        <v>4</v>
      </c>
      <c r="L15" s="178"/>
      <c r="M15" s="361">
        <v>9918</v>
      </c>
      <c r="N15" s="93"/>
      <c r="O15" s="93"/>
    </row>
    <row r="16" spans="1:15" ht="13.5" thickBot="1" x14ac:dyDescent="0.25">
      <c r="A16" s="32" t="s">
        <v>40</v>
      </c>
      <c r="B16" s="51" t="s">
        <v>39</v>
      </c>
      <c r="C16" s="134">
        <v>3006</v>
      </c>
      <c r="D16" s="110" t="s">
        <v>4</v>
      </c>
      <c r="E16" s="110" t="s">
        <v>4</v>
      </c>
      <c r="F16" s="160">
        <v>4476</v>
      </c>
      <c r="G16" s="79">
        <f t="shared" si="0"/>
        <v>2789</v>
      </c>
      <c r="H16" s="81"/>
      <c r="I16" s="82"/>
      <c r="J16" s="116" t="s">
        <v>4</v>
      </c>
      <c r="K16" s="7" t="s">
        <v>4</v>
      </c>
      <c r="L16" s="178"/>
      <c r="M16" s="363">
        <v>2789</v>
      </c>
      <c r="N16" s="94"/>
      <c r="O16" s="94"/>
    </row>
    <row r="17" spans="1:15" ht="13.5" thickBot="1" x14ac:dyDescent="0.25">
      <c r="A17" s="36" t="s">
        <v>38</v>
      </c>
      <c r="B17" s="25"/>
      <c r="C17" s="52">
        <f>C12-C13+C14+C15+C16</f>
        <v>4896</v>
      </c>
      <c r="D17" s="52" t="s">
        <v>4</v>
      </c>
      <c r="E17" s="52" t="s">
        <v>4</v>
      </c>
      <c r="F17" s="21">
        <f>F12-F13+F14+F15+F16</f>
        <v>11703</v>
      </c>
      <c r="G17" s="21">
        <f>G12-G13+G14+G15+G16</f>
        <v>14200</v>
      </c>
      <c r="H17" s="53"/>
      <c r="I17" s="54"/>
      <c r="J17" s="63" t="s">
        <v>4</v>
      </c>
      <c r="K17" s="8" t="s">
        <v>4</v>
      </c>
      <c r="L17" s="178"/>
      <c r="M17" s="365">
        <f>M12-M13+M14+M15+M16</f>
        <v>14200</v>
      </c>
      <c r="N17" s="365">
        <f t="shared" ref="N17:O17" si="1">N12-N13+N14+N15+N16</f>
        <v>0</v>
      </c>
      <c r="O17" s="365">
        <f t="shared" si="1"/>
        <v>0</v>
      </c>
    </row>
    <row r="18" spans="1:15" x14ac:dyDescent="0.2">
      <c r="A18" s="32" t="s">
        <v>66</v>
      </c>
      <c r="B18" s="55" t="s">
        <v>67</v>
      </c>
      <c r="C18" s="134">
        <v>1075</v>
      </c>
      <c r="D18" s="108" t="s">
        <v>4</v>
      </c>
      <c r="E18" s="108" t="s">
        <v>4</v>
      </c>
      <c r="F18" s="160">
        <v>1012</v>
      </c>
      <c r="G18" s="79">
        <f t="shared" si="0"/>
        <v>1364</v>
      </c>
      <c r="H18" s="83"/>
      <c r="I18" s="84"/>
      <c r="J18" s="116" t="s">
        <v>4</v>
      </c>
      <c r="K18" s="7" t="s">
        <v>4</v>
      </c>
      <c r="L18" s="178"/>
      <c r="M18" s="366">
        <v>1364</v>
      </c>
      <c r="N18" s="94"/>
      <c r="O18" s="94"/>
    </row>
    <row r="19" spans="1:15" x14ac:dyDescent="0.2">
      <c r="A19" s="35" t="s">
        <v>37</v>
      </c>
      <c r="B19" s="50" t="s">
        <v>36</v>
      </c>
      <c r="C19" s="133">
        <v>1002</v>
      </c>
      <c r="D19" s="109" t="s">
        <v>4</v>
      </c>
      <c r="E19" s="109" t="s">
        <v>4</v>
      </c>
      <c r="F19" s="137">
        <v>566</v>
      </c>
      <c r="G19" s="79">
        <f t="shared" si="0"/>
        <v>233</v>
      </c>
      <c r="H19" s="80"/>
      <c r="I19" s="79"/>
      <c r="J19" s="111" t="s">
        <v>4</v>
      </c>
      <c r="K19" s="6" t="s">
        <v>4</v>
      </c>
      <c r="L19" s="178"/>
      <c r="M19" s="361">
        <v>233</v>
      </c>
      <c r="N19" s="93"/>
      <c r="O19" s="93"/>
    </row>
    <row r="20" spans="1:15" x14ac:dyDescent="0.2">
      <c r="A20" s="35" t="s">
        <v>35</v>
      </c>
      <c r="B20" s="50" t="s">
        <v>4</v>
      </c>
      <c r="C20" s="133">
        <v>403</v>
      </c>
      <c r="D20" s="109" t="s">
        <v>4</v>
      </c>
      <c r="E20" s="109" t="s">
        <v>4</v>
      </c>
      <c r="F20" s="137">
        <v>945</v>
      </c>
      <c r="G20" s="79">
        <f t="shared" si="0"/>
        <v>945</v>
      </c>
      <c r="H20" s="80"/>
      <c r="I20" s="79"/>
      <c r="J20" s="111" t="s">
        <v>4</v>
      </c>
      <c r="K20" s="6" t="s">
        <v>4</v>
      </c>
      <c r="L20" s="178"/>
      <c r="M20" s="361">
        <v>945</v>
      </c>
      <c r="N20" s="93"/>
      <c r="O20" s="93"/>
    </row>
    <row r="21" spans="1:15" x14ac:dyDescent="0.2">
      <c r="A21" s="35" t="s">
        <v>34</v>
      </c>
      <c r="B21" s="50" t="s">
        <v>4</v>
      </c>
      <c r="C21" s="133">
        <v>2416</v>
      </c>
      <c r="D21" s="109" t="s">
        <v>4</v>
      </c>
      <c r="E21" s="109" t="s">
        <v>4</v>
      </c>
      <c r="F21" s="137">
        <v>9222</v>
      </c>
      <c r="G21" s="79">
        <f t="shared" si="0"/>
        <v>11668</v>
      </c>
      <c r="H21" s="80"/>
      <c r="I21" s="79"/>
      <c r="J21" s="111" t="s">
        <v>4</v>
      </c>
      <c r="K21" s="6" t="s">
        <v>4</v>
      </c>
      <c r="L21" s="178"/>
      <c r="M21" s="361">
        <v>11668</v>
      </c>
      <c r="N21" s="93"/>
      <c r="O21" s="93"/>
    </row>
    <row r="22" spans="1:15" ht="13.5" thickBot="1" x14ac:dyDescent="0.25">
      <c r="A22" s="33" t="s">
        <v>33</v>
      </c>
      <c r="B22" s="56" t="s">
        <v>4</v>
      </c>
      <c r="C22" s="135">
        <v>0</v>
      </c>
      <c r="D22" s="110" t="s">
        <v>4</v>
      </c>
      <c r="E22" s="110" t="s">
        <v>4</v>
      </c>
      <c r="F22" s="140">
        <v>0</v>
      </c>
      <c r="G22" s="82">
        <f t="shared" si="0"/>
        <v>0</v>
      </c>
      <c r="H22" s="81"/>
      <c r="I22" s="82"/>
      <c r="J22" s="117" t="s">
        <v>4</v>
      </c>
      <c r="K22" s="5" t="s">
        <v>4</v>
      </c>
      <c r="L22" s="178"/>
      <c r="M22" s="368">
        <v>0</v>
      </c>
      <c r="N22" s="95"/>
      <c r="O22" s="95"/>
    </row>
    <row r="23" spans="1:15" x14ac:dyDescent="0.2">
      <c r="A23" s="37" t="s">
        <v>32</v>
      </c>
      <c r="B23" s="57" t="s">
        <v>4</v>
      </c>
      <c r="C23" s="136">
        <v>17947</v>
      </c>
      <c r="D23" s="125">
        <v>16181</v>
      </c>
      <c r="E23" s="96">
        <v>17560</v>
      </c>
      <c r="F23" s="125">
        <v>4239</v>
      </c>
      <c r="G23" s="169">
        <f>M23-F23</f>
        <v>5169</v>
      </c>
      <c r="H23" s="164"/>
      <c r="I23" s="85"/>
      <c r="J23" s="69">
        <f t="shared" ref="J23:J46" si="2">SUM(F23:I23)</f>
        <v>9408</v>
      </c>
      <c r="K23" s="119">
        <f>IF(E23=0,"x",(J23/E23*100))</f>
        <v>53.57630979498861</v>
      </c>
      <c r="L23" s="178"/>
      <c r="M23" s="141">
        <v>9408</v>
      </c>
      <c r="N23" s="323"/>
      <c r="O23" s="324"/>
    </row>
    <row r="24" spans="1:15" x14ac:dyDescent="0.2">
      <c r="A24" s="35" t="s">
        <v>31</v>
      </c>
      <c r="B24" s="58" t="s">
        <v>4</v>
      </c>
      <c r="C24" s="137">
        <v>0</v>
      </c>
      <c r="D24" s="126">
        <v>0</v>
      </c>
      <c r="E24" s="97">
        <v>0</v>
      </c>
      <c r="F24" s="126">
        <v>0</v>
      </c>
      <c r="G24" s="170">
        <f t="shared" ref="G24:G41" si="3">M24-F24</f>
        <v>0</v>
      </c>
      <c r="H24" s="165"/>
      <c r="I24" s="79"/>
      <c r="J24" s="111">
        <f t="shared" si="2"/>
        <v>0</v>
      </c>
      <c r="K24" s="120" t="str">
        <f>IF(E24=0,"x",(J24/E24)*100)</f>
        <v>x</v>
      </c>
      <c r="L24" s="178"/>
      <c r="M24" s="361">
        <v>0</v>
      </c>
      <c r="N24" s="326"/>
      <c r="O24" s="327"/>
    </row>
    <row r="25" spans="1:15" ht="13.5" thickBot="1" x14ac:dyDescent="0.25">
      <c r="A25" s="33" t="s">
        <v>30</v>
      </c>
      <c r="B25" s="59">
        <v>672</v>
      </c>
      <c r="C25" s="138">
        <v>1943</v>
      </c>
      <c r="D25" s="127">
        <v>2181</v>
      </c>
      <c r="E25" s="98">
        <v>2181</v>
      </c>
      <c r="F25" s="161">
        <v>546</v>
      </c>
      <c r="G25" s="171">
        <f t="shared" si="3"/>
        <v>546</v>
      </c>
      <c r="H25" s="166"/>
      <c r="I25" s="88"/>
      <c r="J25" s="112">
        <f t="shared" si="2"/>
        <v>1092</v>
      </c>
      <c r="K25" s="121">
        <f t="shared" ref="K25" si="4">IF(E25=0,"x",(J25/E25*100))</f>
        <v>50.068775790921592</v>
      </c>
      <c r="L25" s="178"/>
      <c r="M25" s="363">
        <v>1092</v>
      </c>
      <c r="N25" s="332"/>
      <c r="O25" s="333"/>
    </row>
    <row r="26" spans="1:15" x14ac:dyDescent="0.2">
      <c r="A26" s="34" t="s">
        <v>6</v>
      </c>
      <c r="B26" s="57">
        <v>501</v>
      </c>
      <c r="C26" s="139">
        <v>1612</v>
      </c>
      <c r="D26" s="128">
        <v>1400</v>
      </c>
      <c r="E26" s="99">
        <v>1450</v>
      </c>
      <c r="F26" s="128">
        <v>387</v>
      </c>
      <c r="G26" s="83">
        <f t="shared" si="3"/>
        <v>549</v>
      </c>
      <c r="H26" s="167"/>
      <c r="I26" s="84"/>
      <c r="J26" s="69">
        <f t="shared" si="2"/>
        <v>936</v>
      </c>
      <c r="K26" s="124">
        <f t="shared" ref="K26:K46" si="5">IF(E26=0,"x",(J26/E26)*100)</f>
        <v>64.551724137931032</v>
      </c>
      <c r="L26" s="178"/>
      <c r="M26" s="366">
        <v>936</v>
      </c>
      <c r="N26" s="335"/>
      <c r="O26" s="336"/>
    </row>
    <row r="27" spans="1:15" x14ac:dyDescent="0.2">
      <c r="A27" s="35" t="s">
        <v>29</v>
      </c>
      <c r="B27" s="58">
        <v>502</v>
      </c>
      <c r="C27" s="137">
        <v>583</v>
      </c>
      <c r="D27" s="129">
        <v>692</v>
      </c>
      <c r="E27" s="100">
        <v>692</v>
      </c>
      <c r="F27" s="129">
        <v>149</v>
      </c>
      <c r="G27" s="80">
        <f t="shared" si="3"/>
        <v>123</v>
      </c>
      <c r="H27" s="165"/>
      <c r="I27" s="79"/>
      <c r="J27" s="111">
        <f t="shared" si="2"/>
        <v>272</v>
      </c>
      <c r="K27" s="120">
        <f t="shared" si="5"/>
        <v>39.306358381502889</v>
      </c>
      <c r="L27" s="178"/>
      <c r="M27" s="361">
        <v>272</v>
      </c>
      <c r="N27" s="326"/>
      <c r="O27" s="327"/>
    </row>
    <row r="28" spans="1:15" x14ac:dyDescent="0.2">
      <c r="A28" s="35" t="s">
        <v>5</v>
      </c>
      <c r="B28" s="58">
        <v>504</v>
      </c>
      <c r="C28" s="137">
        <v>0</v>
      </c>
      <c r="D28" s="129">
        <v>0</v>
      </c>
      <c r="E28" s="100">
        <v>0</v>
      </c>
      <c r="F28" s="129">
        <v>0</v>
      </c>
      <c r="G28" s="80">
        <f t="shared" si="3"/>
        <v>0</v>
      </c>
      <c r="H28" s="165"/>
      <c r="I28" s="79"/>
      <c r="J28" s="111">
        <f t="shared" si="2"/>
        <v>0</v>
      </c>
      <c r="K28" s="120" t="str">
        <f t="shared" si="5"/>
        <v>x</v>
      </c>
      <c r="L28" s="178"/>
      <c r="M28" s="361">
        <v>0</v>
      </c>
      <c r="N28" s="326"/>
      <c r="O28" s="327"/>
    </row>
    <row r="29" spans="1:15" x14ac:dyDescent="0.2">
      <c r="A29" s="35" t="s">
        <v>0</v>
      </c>
      <c r="B29" s="58">
        <v>511</v>
      </c>
      <c r="C29" s="137">
        <v>299</v>
      </c>
      <c r="D29" s="129">
        <v>550</v>
      </c>
      <c r="E29" s="100">
        <v>250</v>
      </c>
      <c r="F29" s="129">
        <v>25</v>
      </c>
      <c r="G29" s="80">
        <f t="shared" si="3"/>
        <v>15</v>
      </c>
      <c r="H29" s="165"/>
      <c r="I29" s="79"/>
      <c r="J29" s="111">
        <f t="shared" si="2"/>
        <v>40</v>
      </c>
      <c r="K29" s="120">
        <f t="shared" si="5"/>
        <v>16</v>
      </c>
      <c r="L29" s="178"/>
      <c r="M29" s="361">
        <v>40</v>
      </c>
      <c r="N29" s="326"/>
      <c r="O29" s="327"/>
    </row>
    <row r="30" spans="1:15" x14ac:dyDescent="0.2">
      <c r="A30" s="35" t="s">
        <v>1</v>
      </c>
      <c r="B30" s="58">
        <v>518</v>
      </c>
      <c r="C30" s="137">
        <v>948</v>
      </c>
      <c r="D30" s="129">
        <v>776</v>
      </c>
      <c r="E30" s="100">
        <v>1546</v>
      </c>
      <c r="F30" s="129">
        <v>277</v>
      </c>
      <c r="G30" s="80">
        <f t="shared" si="3"/>
        <v>622</v>
      </c>
      <c r="H30" s="165"/>
      <c r="I30" s="79"/>
      <c r="J30" s="111">
        <f t="shared" si="2"/>
        <v>899</v>
      </c>
      <c r="K30" s="120">
        <f t="shared" si="5"/>
        <v>58.150064683053039</v>
      </c>
      <c r="L30" s="178"/>
      <c r="M30" s="361">
        <v>899</v>
      </c>
      <c r="N30" s="326"/>
      <c r="O30" s="327"/>
    </row>
    <row r="31" spans="1:15" x14ac:dyDescent="0.2">
      <c r="A31" s="35" t="s">
        <v>28</v>
      </c>
      <c r="B31" s="58">
        <v>521</v>
      </c>
      <c r="C31" s="137">
        <v>11796</v>
      </c>
      <c r="D31" s="129">
        <v>10240</v>
      </c>
      <c r="E31" s="100">
        <v>11450</v>
      </c>
      <c r="F31" s="129">
        <v>2765</v>
      </c>
      <c r="G31" s="80">
        <f t="shared" si="3"/>
        <v>3368</v>
      </c>
      <c r="H31" s="165"/>
      <c r="I31" s="79"/>
      <c r="J31" s="111">
        <f t="shared" si="2"/>
        <v>6133</v>
      </c>
      <c r="K31" s="120">
        <f t="shared" si="5"/>
        <v>53.563318777292579</v>
      </c>
      <c r="L31" s="178"/>
      <c r="M31" s="361">
        <v>6133</v>
      </c>
      <c r="N31" s="326"/>
      <c r="O31" s="327"/>
    </row>
    <row r="32" spans="1:15" x14ac:dyDescent="0.2">
      <c r="A32" s="35" t="s">
        <v>27</v>
      </c>
      <c r="B32" s="58" t="s">
        <v>26</v>
      </c>
      <c r="C32" s="137">
        <v>4429</v>
      </c>
      <c r="D32" s="129">
        <v>3940</v>
      </c>
      <c r="E32" s="100">
        <v>4109</v>
      </c>
      <c r="F32" s="129">
        <v>982</v>
      </c>
      <c r="G32" s="80">
        <f t="shared" si="3"/>
        <v>1169</v>
      </c>
      <c r="H32" s="165"/>
      <c r="I32" s="79"/>
      <c r="J32" s="111">
        <f t="shared" si="2"/>
        <v>2151</v>
      </c>
      <c r="K32" s="120">
        <f t="shared" si="5"/>
        <v>52.348503285470912</v>
      </c>
      <c r="L32" s="178"/>
      <c r="M32" s="361">
        <v>2151</v>
      </c>
      <c r="N32" s="326"/>
      <c r="O32" s="327"/>
    </row>
    <row r="33" spans="1:15" x14ac:dyDescent="0.2">
      <c r="A33" s="35" t="s">
        <v>25</v>
      </c>
      <c r="B33" s="58">
        <v>557</v>
      </c>
      <c r="C33" s="137">
        <v>0</v>
      </c>
      <c r="D33" s="129">
        <v>0</v>
      </c>
      <c r="E33" s="100">
        <v>0</v>
      </c>
      <c r="F33" s="129">
        <v>0</v>
      </c>
      <c r="G33" s="80">
        <f t="shared" si="3"/>
        <v>0</v>
      </c>
      <c r="H33" s="165"/>
      <c r="I33" s="79"/>
      <c r="J33" s="111">
        <f t="shared" si="2"/>
        <v>0</v>
      </c>
      <c r="K33" s="120" t="str">
        <f t="shared" si="5"/>
        <v>x</v>
      </c>
      <c r="L33" s="178"/>
      <c r="M33" s="361">
        <v>0</v>
      </c>
      <c r="N33" s="326"/>
      <c r="O33" s="327"/>
    </row>
    <row r="34" spans="1:15" x14ac:dyDescent="0.2">
      <c r="A34" s="35" t="s">
        <v>2</v>
      </c>
      <c r="B34" s="58">
        <v>551</v>
      </c>
      <c r="C34" s="137">
        <v>169</v>
      </c>
      <c r="D34" s="129">
        <v>248</v>
      </c>
      <c r="E34" s="100">
        <v>278</v>
      </c>
      <c r="F34" s="129">
        <v>63</v>
      </c>
      <c r="G34" s="80">
        <f t="shared" si="3"/>
        <v>67</v>
      </c>
      <c r="H34" s="165"/>
      <c r="I34" s="79"/>
      <c r="J34" s="111">
        <f t="shared" si="2"/>
        <v>130</v>
      </c>
      <c r="K34" s="120">
        <f t="shared" si="5"/>
        <v>46.762589928057551</v>
      </c>
      <c r="L34" s="178"/>
      <c r="M34" s="361">
        <v>130</v>
      </c>
      <c r="N34" s="326"/>
      <c r="O34" s="327"/>
    </row>
    <row r="35" spans="1:15" ht="13.5" thickBot="1" x14ac:dyDescent="0.25">
      <c r="A35" s="32" t="s">
        <v>24</v>
      </c>
      <c r="B35" s="60" t="s">
        <v>23</v>
      </c>
      <c r="C35" s="140">
        <v>78</v>
      </c>
      <c r="D35" s="130">
        <v>233</v>
      </c>
      <c r="E35" s="101">
        <v>183</v>
      </c>
      <c r="F35" s="162">
        <v>44</v>
      </c>
      <c r="G35" s="80">
        <f t="shared" si="3"/>
        <v>11</v>
      </c>
      <c r="H35" s="168"/>
      <c r="I35" s="79"/>
      <c r="J35" s="112">
        <f t="shared" si="2"/>
        <v>55</v>
      </c>
      <c r="K35" s="121">
        <f t="shared" si="5"/>
        <v>30.05464480874317</v>
      </c>
      <c r="L35" s="178"/>
      <c r="M35" s="368">
        <v>55</v>
      </c>
      <c r="N35" s="340"/>
      <c r="O35" s="341"/>
    </row>
    <row r="36" spans="1:15" ht="13.5" thickBot="1" x14ac:dyDescent="0.25">
      <c r="A36" s="36" t="s">
        <v>22</v>
      </c>
      <c r="B36" s="62"/>
      <c r="C36" s="52">
        <f t="shared" ref="C36:I36" si="6">SUM(C26:C35)</f>
        <v>19914</v>
      </c>
      <c r="D36" s="52">
        <f t="shared" si="6"/>
        <v>18079</v>
      </c>
      <c r="E36" s="63">
        <f t="shared" si="6"/>
        <v>19958</v>
      </c>
      <c r="F36" s="52">
        <f t="shared" si="6"/>
        <v>4692</v>
      </c>
      <c r="G36" s="21">
        <f t="shared" si="6"/>
        <v>5924</v>
      </c>
      <c r="H36" s="23">
        <f t="shared" si="6"/>
        <v>0</v>
      </c>
      <c r="I36" s="89">
        <f t="shared" si="6"/>
        <v>0</v>
      </c>
      <c r="J36" s="63">
        <f t="shared" si="2"/>
        <v>10616</v>
      </c>
      <c r="K36" s="122">
        <f t="shared" si="5"/>
        <v>53.191702575408364</v>
      </c>
      <c r="L36" s="178"/>
      <c r="M36" s="342">
        <f>SUM(M26:M35)</f>
        <v>10616</v>
      </c>
      <c r="N36" s="343">
        <f>SUM(N26:N35)</f>
        <v>0</v>
      </c>
      <c r="O36" s="342">
        <f>SUM(O26:O35)</f>
        <v>0</v>
      </c>
    </row>
    <row r="37" spans="1:15" x14ac:dyDescent="0.2">
      <c r="A37" s="34" t="s">
        <v>21</v>
      </c>
      <c r="B37" s="57">
        <v>601</v>
      </c>
      <c r="C37" s="139">
        <v>0</v>
      </c>
      <c r="D37" s="128">
        <v>0</v>
      </c>
      <c r="E37" s="99">
        <v>0</v>
      </c>
      <c r="F37" s="163">
        <v>0</v>
      </c>
      <c r="G37" s="80">
        <f t="shared" si="3"/>
        <v>0</v>
      </c>
      <c r="H37" s="167"/>
      <c r="I37" s="79"/>
      <c r="J37" s="69">
        <f t="shared" si="2"/>
        <v>0</v>
      </c>
      <c r="K37" s="119" t="str">
        <f t="shared" si="5"/>
        <v>x</v>
      </c>
      <c r="L37" s="178"/>
      <c r="M37" s="366">
        <v>0</v>
      </c>
      <c r="N37" s="335"/>
      <c r="O37" s="336"/>
    </row>
    <row r="38" spans="1:15" x14ac:dyDescent="0.2">
      <c r="A38" s="35" t="s">
        <v>20</v>
      </c>
      <c r="B38" s="58">
        <v>602</v>
      </c>
      <c r="C38" s="137">
        <v>1113</v>
      </c>
      <c r="D38" s="129">
        <v>1000</v>
      </c>
      <c r="E38" s="100">
        <v>1000</v>
      </c>
      <c r="F38" s="129">
        <v>300</v>
      </c>
      <c r="G38" s="80">
        <f t="shared" si="3"/>
        <v>292</v>
      </c>
      <c r="H38" s="165"/>
      <c r="I38" s="79"/>
      <c r="J38" s="111">
        <f t="shared" si="2"/>
        <v>592</v>
      </c>
      <c r="K38" s="120">
        <f t="shared" si="5"/>
        <v>59.199999999999996</v>
      </c>
      <c r="L38" s="178"/>
      <c r="M38" s="361">
        <v>592</v>
      </c>
      <c r="N38" s="326"/>
      <c r="O38" s="327"/>
    </row>
    <row r="39" spans="1:15" x14ac:dyDescent="0.2">
      <c r="A39" s="35" t="s">
        <v>19</v>
      </c>
      <c r="B39" s="58">
        <v>604</v>
      </c>
      <c r="C39" s="137">
        <v>0</v>
      </c>
      <c r="D39" s="129">
        <v>0</v>
      </c>
      <c r="E39" s="100">
        <v>0</v>
      </c>
      <c r="F39" s="129">
        <v>0</v>
      </c>
      <c r="G39" s="80">
        <f t="shared" si="3"/>
        <v>0</v>
      </c>
      <c r="H39" s="165"/>
      <c r="I39" s="79"/>
      <c r="J39" s="111">
        <f t="shared" si="2"/>
        <v>0</v>
      </c>
      <c r="K39" s="120" t="str">
        <f t="shared" si="5"/>
        <v>x</v>
      </c>
      <c r="L39" s="178"/>
      <c r="M39" s="361">
        <v>0</v>
      </c>
      <c r="N39" s="326"/>
      <c r="O39" s="327"/>
    </row>
    <row r="40" spans="1:15" x14ac:dyDescent="0.2">
      <c r="A40" s="35" t="s">
        <v>18</v>
      </c>
      <c r="B40" s="58" t="s">
        <v>17</v>
      </c>
      <c r="C40" s="137">
        <v>17947</v>
      </c>
      <c r="D40" s="129">
        <v>16181</v>
      </c>
      <c r="E40" s="100">
        <v>17560</v>
      </c>
      <c r="F40" s="129">
        <v>4239</v>
      </c>
      <c r="G40" s="80">
        <f t="shared" si="3"/>
        <v>5169</v>
      </c>
      <c r="H40" s="165"/>
      <c r="I40" s="79"/>
      <c r="J40" s="111">
        <f t="shared" si="2"/>
        <v>9408</v>
      </c>
      <c r="K40" s="120">
        <f t="shared" si="5"/>
        <v>53.57630979498861</v>
      </c>
      <c r="L40" s="178"/>
      <c r="M40" s="361">
        <v>9408</v>
      </c>
      <c r="N40" s="326"/>
      <c r="O40" s="327"/>
    </row>
    <row r="41" spans="1:15" ht="13.5" thickBot="1" x14ac:dyDescent="0.25">
      <c r="A41" s="32" t="s">
        <v>7</v>
      </c>
      <c r="B41" s="60" t="s">
        <v>16</v>
      </c>
      <c r="C41" s="140">
        <v>854</v>
      </c>
      <c r="D41" s="130">
        <v>898</v>
      </c>
      <c r="E41" s="101">
        <v>1398</v>
      </c>
      <c r="F41" s="162">
        <v>111</v>
      </c>
      <c r="G41" s="87">
        <f t="shared" si="3"/>
        <v>495</v>
      </c>
      <c r="H41" s="168"/>
      <c r="I41" s="79"/>
      <c r="J41" s="112">
        <f t="shared" si="2"/>
        <v>606</v>
      </c>
      <c r="K41" s="121">
        <f t="shared" si="5"/>
        <v>43.347639484978536</v>
      </c>
      <c r="L41" s="178"/>
      <c r="M41" s="368">
        <v>606</v>
      </c>
      <c r="N41" s="340"/>
      <c r="O41" s="341"/>
    </row>
    <row r="42" spans="1:15" ht="13.5" thickBot="1" x14ac:dyDescent="0.25">
      <c r="A42" s="36" t="s">
        <v>15</v>
      </c>
      <c r="B42" s="62" t="s">
        <v>4</v>
      </c>
      <c r="C42" s="63">
        <f t="shared" ref="C42:I42" si="7">SUM(C37:C41)</f>
        <v>19914</v>
      </c>
      <c r="D42" s="63">
        <f t="shared" si="7"/>
        <v>18079</v>
      </c>
      <c r="E42" s="63">
        <f t="shared" si="7"/>
        <v>19958</v>
      </c>
      <c r="F42" s="8">
        <f t="shared" si="7"/>
        <v>4650</v>
      </c>
      <c r="G42" s="277">
        <f t="shared" si="7"/>
        <v>5956</v>
      </c>
      <c r="H42" s="21">
        <f t="shared" si="7"/>
        <v>0</v>
      </c>
      <c r="I42" s="90">
        <f t="shared" si="7"/>
        <v>0</v>
      </c>
      <c r="J42" s="63">
        <f t="shared" si="2"/>
        <v>10606</v>
      </c>
      <c r="K42" s="124">
        <f t="shared" si="5"/>
        <v>53.141597354444336</v>
      </c>
      <c r="L42" s="178"/>
      <c r="M42" s="342">
        <f>SUM(M37:M41)</f>
        <v>10606</v>
      </c>
      <c r="N42" s="343">
        <f>SUM(N37:N41)</f>
        <v>0</v>
      </c>
      <c r="O42" s="342">
        <f>SUM(O37:O41)</f>
        <v>0</v>
      </c>
    </row>
    <row r="43" spans="1:15" ht="5.25" customHeight="1" thickBot="1" x14ac:dyDescent="0.25">
      <c r="A43" s="32"/>
      <c r="B43" s="65"/>
      <c r="C43" s="4"/>
      <c r="D43" s="66"/>
      <c r="E43" s="66"/>
      <c r="F43" s="67"/>
      <c r="G43" s="24"/>
      <c r="H43" s="47"/>
      <c r="I43" s="24"/>
      <c r="J43" s="113"/>
      <c r="K43" s="123"/>
      <c r="L43" s="178"/>
      <c r="M43" s="375"/>
      <c r="N43" s="376"/>
      <c r="O43" s="376"/>
    </row>
    <row r="44" spans="1:15" ht="13.5" thickBot="1" x14ac:dyDescent="0.25">
      <c r="A44" s="68" t="s">
        <v>14</v>
      </c>
      <c r="B44" s="62" t="s">
        <v>4</v>
      </c>
      <c r="C44" s="8">
        <f t="shared" ref="C44:I44" si="8">C42-C40</f>
        <v>1967</v>
      </c>
      <c r="D44" s="63">
        <f t="shared" si="8"/>
        <v>1898</v>
      </c>
      <c r="E44" s="63">
        <f t="shared" si="8"/>
        <v>2398</v>
      </c>
      <c r="F44" s="8">
        <f t="shared" si="8"/>
        <v>411</v>
      </c>
      <c r="G44" s="64">
        <f t="shared" si="8"/>
        <v>787</v>
      </c>
      <c r="H44" s="8">
        <f t="shared" si="8"/>
        <v>0</v>
      </c>
      <c r="I44" s="64">
        <f t="shared" si="8"/>
        <v>0</v>
      </c>
      <c r="J44" s="69">
        <f t="shared" si="2"/>
        <v>1198</v>
      </c>
      <c r="K44" s="119">
        <f t="shared" si="5"/>
        <v>49.958298582151798</v>
      </c>
      <c r="L44" s="178"/>
      <c r="M44" s="348">
        <f>M42-M40</f>
        <v>1198</v>
      </c>
      <c r="N44" s="349">
        <f>N42-N40</f>
        <v>0</v>
      </c>
      <c r="O44" s="348">
        <f>O42-O40</f>
        <v>0</v>
      </c>
    </row>
    <row r="45" spans="1:15" ht="13.5" thickBot="1" x14ac:dyDescent="0.25">
      <c r="A45" s="36" t="s">
        <v>13</v>
      </c>
      <c r="B45" s="62" t="s">
        <v>4</v>
      </c>
      <c r="C45" s="8">
        <f t="shared" ref="C45:I45" si="9">C42-C36</f>
        <v>0</v>
      </c>
      <c r="D45" s="63">
        <f t="shared" si="9"/>
        <v>0</v>
      </c>
      <c r="E45" s="63">
        <f t="shared" si="9"/>
        <v>0</v>
      </c>
      <c r="F45" s="8">
        <f t="shared" si="9"/>
        <v>-42</v>
      </c>
      <c r="G45" s="64">
        <f t="shared" si="9"/>
        <v>32</v>
      </c>
      <c r="H45" s="8">
        <f t="shared" si="9"/>
        <v>0</v>
      </c>
      <c r="I45" s="64">
        <f t="shared" si="9"/>
        <v>0</v>
      </c>
      <c r="J45" s="69">
        <f t="shared" si="2"/>
        <v>-10</v>
      </c>
      <c r="K45" s="119" t="str">
        <f t="shared" si="5"/>
        <v>x</v>
      </c>
      <c r="L45" s="178"/>
      <c r="M45" s="348">
        <f>M42-M36</f>
        <v>-10</v>
      </c>
      <c r="N45" s="349">
        <f>N42-N36</f>
        <v>0</v>
      </c>
      <c r="O45" s="348">
        <f>O42-O36</f>
        <v>0</v>
      </c>
    </row>
    <row r="46" spans="1:15" ht="13.5" thickBot="1" x14ac:dyDescent="0.25">
      <c r="A46" s="70" t="s">
        <v>12</v>
      </c>
      <c r="B46" s="71" t="s">
        <v>4</v>
      </c>
      <c r="C46" s="8">
        <f t="shared" ref="C46:I46" si="10">C45-C40</f>
        <v>-17947</v>
      </c>
      <c r="D46" s="63">
        <f t="shared" si="10"/>
        <v>-16181</v>
      </c>
      <c r="E46" s="63">
        <f t="shared" si="10"/>
        <v>-17560</v>
      </c>
      <c r="F46" s="8">
        <f t="shared" si="10"/>
        <v>-4281</v>
      </c>
      <c r="G46" s="64">
        <f t="shared" si="10"/>
        <v>-5137</v>
      </c>
      <c r="H46" s="8">
        <f t="shared" si="10"/>
        <v>0</v>
      </c>
      <c r="I46" s="64">
        <f t="shared" si="10"/>
        <v>0</v>
      </c>
      <c r="J46" s="63">
        <f t="shared" si="2"/>
        <v>-9418</v>
      </c>
      <c r="K46" s="119">
        <f t="shared" si="5"/>
        <v>53.633257403189063</v>
      </c>
      <c r="L46" s="178"/>
      <c r="M46" s="348">
        <f>M45-M40</f>
        <v>-9418</v>
      </c>
      <c r="N46" s="349">
        <f>N45-N40</f>
        <v>0</v>
      </c>
      <c r="O46" s="348">
        <f>O45-O40</f>
        <v>0</v>
      </c>
    </row>
    <row r="49" spans="1:10" ht="14.25" x14ac:dyDescent="0.2">
      <c r="A49" s="38" t="s">
        <v>11</v>
      </c>
    </row>
    <row r="50" spans="1:10" ht="14.25" x14ac:dyDescent="0.2">
      <c r="A50" s="39" t="s">
        <v>10</v>
      </c>
    </row>
    <row r="51" spans="1:10" ht="14.25" x14ac:dyDescent="0.2">
      <c r="A51" s="40" t="s">
        <v>9</v>
      </c>
    </row>
    <row r="52" spans="1:10" s="18" customFormat="1" ht="14.25" x14ac:dyDescent="0.2">
      <c r="A52" s="40" t="s">
        <v>61</v>
      </c>
      <c r="B52" s="19"/>
      <c r="E52" s="20"/>
      <c r="F52" s="20"/>
      <c r="G52" s="20"/>
      <c r="H52" s="20"/>
      <c r="I52" s="20"/>
      <c r="J52" s="20"/>
    </row>
    <row r="55" spans="1:10" x14ac:dyDescent="0.2">
      <c r="A55" s="26" t="s">
        <v>117</v>
      </c>
    </row>
    <row r="57" spans="1:10" x14ac:dyDescent="0.2">
      <c r="A57" s="26" t="s">
        <v>118</v>
      </c>
    </row>
  </sheetData>
  <mergeCells count="2">
    <mergeCell ref="C6:O6"/>
    <mergeCell ref="F8:I8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180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B6" s="181"/>
      <c r="C6" s="182"/>
      <c r="F6" s="14"/>
      <c r="G6" s="14"/>
    </row>
    <row r="7" spans="1:16" ht="24.75" customHeight="1" thickBot="1" x14ac:dyDescent="0.3">
      <c r="A7" s="30" t="s">
        <v>60</v>
      </c>
      <c r="B7" s="183"/>
      <c r="C7" s="395" t="s">
        <v>120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292"/>
      <c r="B9" s="293"/>
      <c r="C9" s="72" t="s">
        <v>3</v>
      </c>
      <c r="D9" s="104" t="s">
        <v>58</v>
      </c>
      <c r="E9" s="105" t="s">
        <v>57</v>
      </c>
      <c r="F9" s="392" t="s">
        <v>56</v>
      </c>
      <c r="G9" s="402"/>
      <c r="H9" s="402"/>
      <c r="I9" s="403"/>
      <c r="J9" s="13" t="s">
        <v>69</v>
      </c>
      <c r="K9" s="12" t="s">
        <v>55</v>
      </c>
      <c r="L9" s="184"/>
      <c r="M9" s="293" t="s">
        <v>53</v>
      </c>
      <c r="N9" s="293" t="s">
        <v>54</v>
      </c>
      <c r="O9" s="293" t="s">
        <v>53</v>
      </c>
    </row>
    <row r="10" spans="1:16" ht="13.5" thickBot="1" x14ac:dyDescent="0.25">
      <c r="A10" s="31" t="s">
        <v>52</v>
      </c>
      <c r="B10" s="294" t="s">
        <v>93</v>
      </c>
      <c r="C10" s="73" t="s">
        <v>68</v>
      </c>
      <c r="D10" s="106">
        <v>2025</v>
      </c>
      <c r="E10" s="107">
        <v>2025</v>
      </c>
      <c r="F10" s="11" t="s">
        <v>51</v>
      </c>
      <c r="G10" s="295" t="s">
        <v>50</v>
      </c>
      <c r="H10" s="295" t="s">
        <v>49</v>
      </c>
      <c r="I10" s="296" t="s">
        <v>48</v>
      </c>
      <c r="J10" s="10" t="s">
        <v>8</v>
      </c>
      <c r="K10" s="9" t="s">
        <v>47</v>
      </c>
      <c r="L10" s="184"/>
      <c r="M10" s="297" t="s">
        <v>64</v>
      </c>
      <c r="N10" s="294" t="s">
        <v>65</v>
      </c>
      <c r="O10" s="294" t="s">
        <v>46</v>
      </c>
    </row>
    <row r="11" spans="1:16" x14ac:dyDescent="0.2">
      <c r="A11" s="32" t="s">
        <v>45</v>
      </c>
      <c r="B11" s="298"/>
      <c r="C11" s="299">
        <v>41</v>
      </c>
      <c r="D11" s="190">
        <v>35</v>
      </c>
      <c r="E11" s="190">
        <v>41</v>
      </c>
      <c r="F11" s="278">
        <v>41</v>
      </c>
      <c r="G11" s="300"/>
      <c r="H11" s="301"/>
      <c r="I11" s="302"/>
      <c r="J11" s="114" t="s">
        <v>4</v>
      </c>
      <c r="K11" s="118" t="s">
        <v>4</v>
      </c>
      <c r="L11" s="194"/>
      <c r="M11" s="303">
        <v>43</v>
      </c>
      <c r="N11" s="91"/>
      <c r="O11" s="91"/>
    </row>
    <row r="12" spans="1:16" ht="13.5" thickBot="1" x14ac:dyDescent="0.25">
      <c r="A12" s="33" t="s">
        <v>44</v>
      </c>
      <c r="B12" s="304"/>
      <c r="C12" s="305">
        <v>34.369999999999997</v>
      </c>
      <c r="D12" s="199">
        <v>35</v>
      </c>
      <c r="E12" s="199">
        <v>34.24</v>
      </c>
      <c r="F12" s="279">
        <v>34.24</v>
      </c>
      <c r="G12" s="306"/>
      <c r="H12" s="307"/>
      <c r="I12" s="306"/>
      <c r="J12" s="115"/>
      <c r="K12" s="61" t="s">
        <v>4</v>
      </c>
      <c r="L12" s="194"/>
      <c r="M12" s="308">
        <v>35.07</v>
      </c>
      <c r="N12" s="92"/>
      <c r="O12" s="92"/>
    </row>
    <row r="13" spans="1:16" x14ac:dyDescent="0.2">
      <c r="A13" s="34" t="s">
        <v>62</v>
      </c>
      <c r="B13" s="203"/>
      <c r="C13" s="309">
        <v>8922</v>
      </c>
      <c r="D13" s="108" t="s">
        <v>4</v>
      </c>
      <c r="E13" s="108" t="s">
        <v>4</v>
      </c>
      <c r="F13" s="310">
        <v>9086</v>
      </c>
      <c r="G13" s="205"/>
      <c r="H13" s="206"/>
      <c r="I13" s="205"/>
      <c r="J13" s="111" t="s">
        <v>4</v>
      </c>
      <c r="K13" s="6" t="s">
        <v>4</v>
      </c>
      <c r="L13" s="194"/>
      <c r="M13" s="303">
        <v>9868</v>
      </c>
      <c r="N13" s="93"/>
      <c r="O13" s="93"/>
    </row>
    <row r="14" spans="1:16" x14ac:dyDescent="0.2">
      <c r="A14" s="35" t="s">
        <v>63</v>
      </c>
      <c r="B14" s="203"/>
      <c r="C14" s="309">
        <v>8405</v>
      </c>
      <c r="D14" s="109" t="s">
        <v>4</v>
      </c>
      <c r="E14" s="109" t="s">
        <v>4</v>
      </c>
      <c r="F14" s="311">
        <v>8574</v>
      </c>
      <c r="G14" s="205"/>
      <c r="H14" s="206"/>
      <c r="I14" s="205"/>
      <c r="J14" s="111" t="s">
        <v>4</v>
      </c>
      <c r="K14" s="6" t="s">
        <v>4</v>
      </c>
      <c r="L14" s="194"/>
      <c r="M14" s="312">
        <v>9360</v>
      </c>
      <c r="N14" s="93"/>
      <c r="O14" s="93"/>
    </row>
    <row r="15" spans="1:16" x14ac:dyDescent="0.2">
      <c r="A15" s="35" t="s">
        <v>43</v>
      </c>
      <c r="B15" s="203" t="s">
        <v>42</v>
      </c>
      <c r="C15" s="309"/>
      <c r="D15" s="109" t="s">
        <v>4</v>
      </c>
      <c r="E15" s="109" t="s">
        <v>4</v>
      </c>
      <c r="F15" s="311">
        <v>20</v>
      </c>
      <c r="G15" s="205"/>
      <c r="H15" s="206"/>
      <c r="I15" s="205"/>
      <c r="J15" s="111" t="s">
        <v>4</v>
      </c>
      <c r="K15" s="6" t="s">
        <v>4</v>
      </c>
      <c r="L15" s="194"/>
      <c r="M15" s="312">
        <v>7</v>
      </c>
      <c r="N15" s="93"/>
      <c r="O15" s="93"/>
    </row>
    <row r="16" spans="1:16" x14ac:dyDescent="0.2">
      <c r="A16" s="35" t="s">
        <v>41</v>
      </c>
      <c r="B16" s="203" t="s">
        <v>4</v>
      </c>
      <c r="C16" s="309">
        <v>666</v>
      </c>
      <c r="D16" s="109" t="s">
        <v>4</v>
      </c>
      <c r="E16" s="109" t="s">
        <v>4</v>
      </c>
      <c r="F16" s="311">
        <v>1328</v>
      </c>
      <c r="G16" s="205"/>
      <c r="H16" s="206"/>
      <c r="I16" s="205"/>
      <c r="J16" s="111" t="s">
        <v>4</v>
      </c>
      <c r="K16" s="6" t="s">
        <v>4</v>
      </c>
      <c r="L16" s="194"/>
      <c r="M16" s="312">
        <v>1984</v>
      </c>
      <c r="N16" s="93"/>
      <c r="O16" s="93"/>
    </row>
    <row r="17" spans="1:15" ht="13.5" thickBot="1" x14ac:dyDescent="0.25">
      <c r="A17" s="32" t="s">
        <v>40</v>
      </c>
      <c r="B17" s="209" t="s">
        <v>39</v>
      </c>
      <c r="C17" s="252">
        <v>5732</v>
      </c>
      <c r="D17" s="110" t="s">
        <v>4</v>
      </c>
      <c r="E17" s="110" t="s">
        <v>4</v>
      </c>
      <c r="F17" s="313">
        <v>9363</v>
      </c>
      <c r="G17" s="300"/>
      <c r="H17" s="211"/>
      <c r="I17" s="212"/>
      <c r="J17" s="116" t="s">
        <v>4</v>
      </c>
      <c r="K17" s="7" t="s">
        <v>4</v>
      </c>
      <c r="L17" s="194"/>
      <c r="M17" s="314">
        <v>5526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6915</v>
      </c>
      <c r="D18" s="52" t="s">
        <v>4</v>
      </c>
      <c r="E18" s="52" t="s">
        <v>4</v>
      </c>
      <c r="F18" s="21">
        <f>F13-F14+F15+F16+F17</f>
        <v>11223</v>
      </c>
      <c r="G18" s="22"/>
      <c r="H18" s="214"/>
      <c r="I18" s="215"/>
      <c r="J18" s="63" t="s">
        <v>4</v>
      </c>
      <c r="K18" s="8" t="s">
        <v>4</v>
      </c>
      <c r="L18" s="194"/>
      <c r="M18" s="315">
        <f>SUM(M11:M17)</f>
        <v>26823.07</v>
      </c>
      <c r="N18" s="23"/>
      <c r="O18" s="23"/>
    </row>
    <row r="19" spans="1:15" x14ac:dyDescent="0.2">
      <c r="A19" s="32" t="s">
        <v>66</v>
      </c>
      <c r="B19" s="216" t="s">
        <v>67</v>
      </c>
      <c r="C19" s="255">
        <v>518</v>
      </c>
      <c r="D19" s="108" t="s">
        <v>4</v>
      </c>
      <c r="E19" s="108" t="s">
        <v>4</v>
      </c>
      <c r="F19" s="313">
        <v>512</v>
      </c>
      <c r="G19" s="300"/>
      <c r="H19" s="218"/>
      <c r="I19" s="219"/>
      <c r="J19" s="116" t="s">
        <v>4</v>
      </c>
      <c r="K19" s="7" t="s">
        <v>4</v>
      </c>
      <c r="L19" s="194"/>
      <c r="M19" s="316">
        <v>507</v>
      </c>
      <c r="N19" s="94"/>
      <c r="O19" s="94"/>
    </row>
    <row r="20" spans="1:15" x14ac:dyDescent="0.2">
      <c r="A20" s="35" t="s">
        <v>37</v>
      </c>
      <c r="B20" s="203" t="s">
        <v>36</v>
      </c>
      <c r="C20" s="317">
        <v>2732</v>
      </c>
      <c r="D20" s="109" t="s">
        <v>4</v>
      </c>
      <c r="E20" s="109" t="s">
        <v>4</v>
      </c>
      <c r="F20" s="311">
        <v>1220</v>
      </c>
      <c r="G20" s="205"/>
      <c r="H20" s="206"/>
      <c r="I20" s="205"/>
      <c r="J20" s="111" t="s">
        <v>4</v>
      </c>
      <c r="K20" s="6" t="s">
        <v>4</v>
      </c>
      <c r="L20" s="194"/>
      <c r="M20" s="312">
        <v>1055</v>
      </c>
      <c r="N20" s="93"/>
      <c r="O20" s="93"/>
    </row>
    <row r="21" spans="1:15" x14ac:dyDescent="0.2">
      <c r="A21" s="35" t="s">
        <v>35</v>
      </c>
      <c r="B21" s="203" t="s">
        <v>4</v>
      </c>
      <c r="C21" s="317">
        <v>533</v>
      </c>
      <c r="D21" s="109" t="s">
        <v>4</v>
      </c>
      <c r="E21" s="109" t="s">
        <v>4</v>
      </c>
      <c r="F21" s="311">
        <v>2039</v>
      </c>
      <c r="G21" s="205"/>
      <c r="H21" s="206"/>
      <c r="I21" s="205"/>
      <c r="J21" s="111" t="s">
        <v>4</v>
      </c>
      <c r="K21" s="6" t="s">
        <v>4</v>
      </c>
      <c r="L21" s="194"/>
      <c r="M21" s="312">
        <v>2039</v>
      </c>
      <c r="N21" s="93"/>
      <c r="O21" s="93"/>
    </row>
    <row r="22" spans="1:15" x14ac:dyDescent="0.2">
      <c r="A22" s="35" t="s">
        <v>34</v>
      </c>
      <c r="B22" s="203" t="s">
        <v>4</v>
      </c>
      <c r="C22" s="317">
        <v>3128</v>
      </c>
      <c r="D22" s="109" t="s">
        <v>4</v>
      </c>
      <c r="E22" s="109" t="s">
        <v>4</v>
      </c>
      <c r="F22" s="311">
        <v>7298</v>
      </c>
      <c r="G22" s="205"/>
      <c r="H22" s="206"/>
      <c r="I22" s="205"/>
      <c r="J22" s="111" t="s">
        <v>4</v>
      </c>
      <c r="K22" s="6" t="s">
        <v>4</v>
      </c>
      <c r="L22" s="194"/>
      <c r="M22" s="312">
        <v>4093</v>
      </c>
      <c r="N22" s="93"/>
      <c r="O22" s="93"/>
    </row>
    <row r="23" spans="1:15" ht="13.5" thickBot="1" x14ac:dyDescent="0.25">
      <c r="A23" s="33" t="s">
        <v>33</v>
      </c>
      <c r="B23" s="222" t="s">
        <v>4</v>
      </c>
      <c r="C23" s="317"/>
      <c r="D23" s="110" t="s">
        <v>4</v>
      </c>
      <c r="E23" s="110" t="s">
        <v>4</v>
      </c>
      <c r="F23" s="318"/>
      <c r="G23" s="212"/>
      <c r="H23" s="211"/>
      <c r="I23" s="212"/>
      <c r="J23" s="117" t="s">
        <v>4</v>
      </c>
      <c r="K23" s="5" t="s">
        <v>4</v>
      </c>
      <c r="L23" s="194"/>
      <c r="M23" s="308"/>
      <c r="N23" s="95"/>
      <c r="O23" s="95"/>
    </row>
    <row r="24" spans="1:15" x14ac:dyDescent="0.2">
      <c r="A24" s="37" t="s">
        <v>32</v>
      </c>
      <c r="B24" s="224" t="s">
        <v>4</v>
      </c>
      <c r="C24" s="319">
        <v>28050</v>
      </c>
      <c r="D24" s="226">
        <v>27885</v>
      </c>
      <c r="E24" s="226">
        <v>31887</v>
      </c>
      <c r="F24" s="320">
        <v>6144</v>
      </c>
      <c r="G24" s="321"/>
      <c r="H24" s="322"/>
      <c r="I24" s="321"/>
      <c r="J24" s="69">
        <f t="shared" ref="J24:J47" si="0">SUM(F24:I24)</f>
        <v>6144</v>
      </c>
      <c r="K24" s="119">
        <f>IF(E24=0,"x",(J24/E24*100))</f>
        <v>19.268040267193527</v>
      </c>
      <c r="L24" s="194"/>
      <c r="M24" s="303">
        <v>14544</v>
      </c>
      <c r="N24" s="323"/>
      <c r="O24" s="324"/>
    </row>
    <row r="25" spans="1:15" x14ac:dyDescent="0.2">
      <c r="A25" s="35" t="s">
        <v>31</v>
      </c>
      <c r="B25" s="229" t="s">
        <v>4</v>
      </c>
      <c r="C25" s="309"/>
      <c r="D25" s="230"/>
      <c r="E25" s="230">
        <v>0</v>
      </c>
      <c r="F25" s="325">
        <v>0</v>
      </c>
      <c r="G25" s="205"/>
      <c r="H25" s="206"/>
      <c r="I25" s="205"/>
      <c r="J25" s="111">
        <f t="shared" si="0"/>
        <v>0</v>
      </c>
      <c r="K25" s="120" t="str">
        <f>IF(E25=0,"x",(J25/E25)*100)</f>
        <v>x</v>
      </c>
      <c r="L25" s="194"/>
      <c r="M25" s="312"/>
      <c r="N25" s="326"/>
      <c r="O25" s="327"/>
    </row>
    <row r="26" spans="1:15" ht="13.5" thickBot="1" x14ac:dyDescent="0.25">
      <c r="A26" s="33" t="s">
        <v>30</v>
      </c>
      <c r="B26" s="233">
        <v>672</v>
      </c>
      <c r="C26" s="328">
        <v>953</v>
      </c>
      <c r="D26" s="235">
        <v>873</v>
      </c>
      <c r="E26" s="235">
        <v>873</v>
      </c>
      <c r="F26" s="329">
        <v>218</v>
      </c>
      <c r="G26" s="330"/>
      <c r="H26" s="286"/>
      <c r="I26" s="331"/>
      <c r="J26" s="112">
        <f t="shared" si="0"/>
        <v>218</v>
      </c>
      <c r="K26" s="121">
        <f t="shared" ref="K26" si="1">IF(E26=0,"x",(J26/E26*100))</f>
        <v>24.971363115693013</v>
      </c>
      <c r="L26" s="194"/>
      <c r="M26" s="314">
        <v>436</v>
      </c>
      <c r="N26" s="332"/>
      <c r="O26" s="333"/>
    </row>
    <row r="27" spans="1:15" x14ac:dyDescent="0.2">
      <c r="A27" s="34" t="s">
        <v>6</v>
      </c>
      <c r="B27" s="224">
        <v>501</v>
      </c>
      <c r="C27" s="309">
        <v>295</v>
      </c>
      <c r="D27" s="239">
        <v>350</v>
      </c>
      <c r="E27" s="239">
        <v>518</v>
      </c>
      <c r="F27" s="334">
        <v>131</v>
      </c>
      <c r="G27" s="219"/>
      <c r="H27" s="218"/>
      <c r="I27" s="219"/>
      <c r="J27" s="69">
        <f t="shared" si="0"/>
        <v>131</v>
      </c>
      <c r="K27" s="124">
        <f t="shared" ref="K27:K47" si="2">IF(E27=0,"x",(J27/E27)*100)</f>
        <v>25.289575289575289</v>
      </c>
      <c r="L27" s="194"/>
      <c r="M27" s="316">
        <v>358</v>
      </c>
      <c r="N27" s="335"/>
      <c r="O27" s="336"/>
    </row>
    <row r="28" spans="1:15" x14ac:dyDescent="0.2">
      <c r="A28" s="35" t="s">
        <v>29</v>
      </c>
      <c r="B28" s="229">
        <v>502</v>
      </c>
      <c r="C28" s="309">
        <v>635</v>
      </c>
      <c r="D28" s="241">
        <v>674</v>
      </c>
      <c r="E28" s="241">
        <v>674</v>
      </c>
      <c r="F28" s="337">
        <v>274</v>
      </c>
      <c r="G28" s="205"/>
      <c r="H28" s="206"/>
      <c r="I28" s="205"/>
      <c r="J28" s="111">
        <f t="shared" si="0"/>
        <v>274</v>
      </c>
      <c r="K28" s="120">
        <f t="shared" si="2"/>
        <v>40.652818991097924</v>
      </c>
      <c r="L28" s="194"/>
      <c r="M28" s="312">
        <v>403</v>
      </c>
      <c r="N28" s="326"/>
      <c r="O28" s="327"/>
    </row>
    <row r="29" spans="1:15" x14ac:dyDescent="0.2">
      <c r="A29" s="35" t="s">
        <v>5</v>
      </c>
      <c r="B29" s="229">
        <v>504</v>
      </c>
      <c r="C29" s="309"/>
      <c r="D29" s="241"/>
      <c r="E29" s="241">
        <v>0</v>
      </c>
      <c r="F29" s="337">
        <v>0</v>
      </c>
      <c r="G29" s="205"/>
      <c r="H29" s="206"/>
      <c r="I29" s="205"/>
      <c r="J29" s="111">
        <f t="shared" si="0"/>
        <v>0</v>
      </c>
      <c r="K29" s="120" t="str">
        <f t="shared" si="2"/>
        <v>x</v>
      </c>
      <c r="L29" s="194"/>
      <c r="M29" s="312"/>
      <c r="N29" s="326"/>
      <c r="O29" s="327"/>
    </row>
    <row r="30" spans="1:15" x14ac:dyDescent="0.2">
      <c r="A30" s="35" t="s">
        <v>0</v>
      </c>
      <c r="B30" s="229">
        <v>511</v>
      </c>
      <c r="C30" s="309">
        <v>704</v>
      </c>
      <c r="D30" s="241">
        <v>191</v>
      </c>
      <c r="E30" s="241">
        <v>191</v>
      </c>
      <c r="F30" s="337">
        <v>45</v>
      </c>
      <c r="G30" s="205"/>
      <c r="H30" s="206"/>
      <c r="I30" s="205"/>
      <c r="J30" s="111">
        <f t="shared" si="0"/>
        <v>45</v>
      </c>
      <c r="K30" s="120">
        <f t="shared" si="2"/>
        <v>23.560209424083769</v>
      </c>
      <c r="L30" s="194"/>
      <c r="M30" s="312">
        <v>84</v>
      </c>
      <c r="N30" s="326"/>
      <c r="O30" s="327"/>
    </row>
    <row r="31" spans="1:15" x14ac:dyDescent="0.2">
      <c r="A31" s="35" t="s">
        <v>1</v>
      </c>
      <c r="B31" s="229">
        <v>518</v>
      </c>
      <c r="C31" s="309">
        <v>841</v>
      </c>
      <c r="D31" s="241">
        <v>1065</v>
      </c>
      <c r="E31" s="241">
        <v>1120</v>
      </c>
      <c r="F31" s="337">
        <v>245</v>
      </c>
      <c r="G31" s="205"/>
      <c r="H31" s="206"/>
      <c r="I31" s="205"/>
      <c r="J31" s="111">
        <f t="shared" si="0"/>
        <v>245</v>
      </c>
      <c r="K31" s="120">
        <f t="shared" si="2"/>
        <v>21.875</v>
      </c>
      <c r="L31" s="194"/>
      <c r="M31" s="312">
        <v>664</v>
      </c>
      <c r="N31" s="326"/>
      <c r="O31" s="327"/>
    </row>
    <row r="32" spans="1:15" x14ac:dyDescent="0.2">
      <c r="A32" s="35" t="s">
        <v>28</v>
      </c>
      <c r="B32" s="229">
        <v>521</v>
      </c>
      <c r="C32" s="309">
        <v>20003</v>
      </c>
      <c r="D32" s="241">
        <v>20119</v>
      </c>
      <c r="E32" s="241">
        <v>21850</v>
      </c>
      <c r="F32" s="337">
        <v>4340</v>
      </c>
      <c r="G32" s="205"/>
      <c r="H32" s="206"/>
      <c r="I32" s="205"/>
      <c r="J32" s="111">
        <f t="shared" si="0"/>
        <v>4340</v>
      </c>
      <c r="K32" s="120">
        <f t="shared" si="2"/>
        <v>19.862700228832953</v>
      </c>
      <c r="L32" s="194"/>
      <c r="M32" s="312">
        <v>9805</v>
      </c>
      <c r="N32" s="326"/>
      <c r="O32" s="327"/>
    </row>
    <row r="33" spans="1:15" x14ac:dyDescent="0.2">
      <c r="A33" s="35" t="s">
        <v>27</v>
      </c>
      <c r="B33" s="229" t="s">
        <v>26</v>
      </c>
      <c r="C33" s="309">
        <v>7090</v>
      </c>
      <c r="D33" s="241">
        <v>7195</v>
      </c>
      <c r="E33" s="241">
        <v>7966</v>
      </c>
      <c r="F33" s="337">
        <v>1570</v>
      </c>
      <c r="G33" s="205"/>
      <c r="H33" s="206"/>
      <c r="I33" s="205"/>
      <c r="J33" s="111">
        <f t="shared" si="0"/>
        <v>1570</v>
      </c>
      <c r="K33" s="120">
        <f t="shared" si="2"/>
        <v>19.708762239517952</v>
      </c>
      <c r="L33" s="194"/>
      <c r="M33" s="312">
        <v>3471</v>
      </c>
      <c r="N33" s="326"/>
      <c r="O33" s="327"/>
    </row>
    <row r="34" spans="1:15" x14ac:dyDescent="0.2">
      <c r="A34" s="35" t="s">
        <v>25</v>
      </c>
      <c r="B34" s="229">
        <v>557</v>
      </c>
      <c r="C34" s="309"/>
      <c r="D34" s="241"/>
      <c r="E34" s="241">
        <v>0</v>
      </c>
      <c r="F34" s="337">
        <v>0</v>
      </c>
      <c r="G34" s="205"/>
      <c r="H34" s="206"/>
      <c r="I34" s="205"/>
      <c r="J34" s="111">
        <f t="shared" si="0"/>
        <v>0</v>
      </c>
      <c r="K34" s="120" t="str">
        <f t="shared" si="2"/>
        <v>x</v>
      </c>
      <c r="L34" s="194"/>
      <c r="M34" s="312"/>
      <c r="N34" s="326"/>
      <c r="O34" s="327"/>
    </row>
    <row r="35" spans="1:15" x14ac:dyDescent="0.2">
      <c r="A35" s="35" t="s">
        <v>2</v>
      </c>
      <c r="B35" s="229">
        <v>551</v>
      </c>
      <c r="C35" s="309">
        <v>20</v>
      </c>
      <c r="D35" s="241">
        <v>35</v>
      </c>
      <c r="E35" s="241">
        <v>35</v>
      </c>
      <c r="F35" s="337">
        <v>5</v>
      </c>
      <c r="G35" s="205"/>
      <c r="H35" s="206"/>
      <c r="I35" s="205"/>
      <c r="J35" s="111">
        <f t="shared" si="0"/>
        <v>5</v>
      </c>
      <c r="K35" s="120">
        <f t="shared" si="2"/>
        <v>14.285714285714285</v>
      </c>
      <c r="L35" s="194"/>
      <c r="M35" s="312">
        <v>10</v>
      </c>
      <c r="N35" s="326"/>
      <c r="O35" s="327"/>
    </row>
    <row r="36" spans="1:15" ht="13.5" thickBot="1" x14ac:dyDescent="0.25">
      <c r="A36" s="32" t="s">
        <v>24</v>
      </c>
      <c r="B36" s="243" t="s">
        <v>23</v>
      </c>
      <c r="C36" s="338">
        <v>459</v>
      </c>
      <c r="D36" s="244">
        <v>363</v>
      </c>
      <c r="E36" s="244">
        <v>1640</v>
      </c>
      <c r="F36" s="339">
        <v>77</v>
      </c>
      <c r="G36" s="300"/>
      <c r="H36" s="211"/>
      <c r="I36" s="205"/>
      <c r="J36" s="112">
        <f t="shared" si="0"/>
        <v>77</v>
      </c>
      <c r="K36" s="121">
        <f t="shared" si="2"/>
        <v>4.6951219512195124</v>
      </c>
      <c r="L36" s="194"/>
      <c r="M36" s="308">
        <v>889</v>
      </c>
      <c r="N36" s="340"/>
      <c r="O36" s="341"/>
    </row>
    <row r="37" spans="1:15" ht="13.5" thickBot="1" x14ac:dyDescent="0.25">
      <c r="A37" s="36" t="s">
        <v>22</v>
      </c>
      <c r="B37" s="62"/>
      <c r="C37" s="63">
        <f t="shared" ref="C37:I37" si="3">SUM(C27:C36)</f>
        <v>30047</v>
      </c>
      <c r="D37" s="247">
        <f t="shared" si="3"/>
        <v>29992</v>
      </c>
      <c r="E37" s="247">
        <f t="shared" si="3"/>
        <v>33994</v>
      </c>
      <c r="F37" s="8">
        <f t="shared" si="3"/>
        <v>6687</v>
      </c>
      <c r="G37" s="89">
        <f t="shared" si="3"/>
        <v>0</v>
      </c>
      <c r="H37" s="21">
        <f t="shared" si="3"/>
        <v>0</v>
      </c>
      <c r="I37" s="89">
        <f t="shared" si="3"/>
        <v>0</v>
      </c>
      <c r="J37" s="63">
        <f t="shared" si="0"/>
        <v>6687</v>
      </c>
      <c r="K37" s="122">
        <f t="shared" si="2"/>
        <v>19.671118432664588</v>
      </c>
      <c r="L37" s="194"/>
      <c r="M37" s="342">
        <f>SUM(M27:M36)</f>
        <v>15684</v>
      </c>
      <c r="N37" s="343">
        <f>SUM(N27:N36)</f>
        <v>0</v>
      </c>
      <c r="O37" s="342">
        <f>SUM(O27:O36)</f>
        <v>0</v>
      </c>
    </row>
    <row r="38" spans="1:15" x14ac:dyDescent="0.2">
      <c r="A38" s="34" t="s">
        <v>21</v>
      </c>
      <c r="B38" s="224">
        <v>601</v>
      </c>
      <c r="C38" s="344"/>
      <c r="D38" s="239"/>
      <c r="E38" s="239">
        <v>0</v>
      </c>
      <c r="F38" s="345">
        <v>0</v>
      </c>
      <c r="G38" s="219"/>
      <c r="H38" s="218"/>
      <c r="I38" s="205"/>
      <c r="J38" s="69">
        <f t="shared" si="0"/>
        <v>0</v>
      </c>
      <c r="K38" s="119" t="str">
        <f t="shared" si="2"/>
        <v>x</v>
      </c>
      <c r="L38" s="194"/>
      <c r="M38" s="316"/>
      <c r="N38" s="335"/>
      <c r="O38" s="336"/>
    </row>
    <row r="39" spans="1:15" x14ac:dyDescent="0.2">
      <c r="A39" s="35" t="s">
        <v>20</v>
      </c>
      <c r="B39" s="229">
        <v>602</v>
      </c>
      <c r="C39" s="309">
        <v>1974</v>
      </c>
      <c r="D39" s="241">
        <v>2000</v>
      </c>
      <c r="E39" s="241">
        <v>2000</v>
      </c>
      <c r="F39" s="337">
        <v>604</v>
      </c>
      <c r="G39" s="205"/>
      <c r="H39" s="206"/>
      <c r="I39" s="205"/>
      <c r="J39" s="111">
        <f t="shared" si="0"/>
        <v>604</v>
      </c>
      <c r="K39" s="120">
        <f t="shared" si="2"/>
        <v>30.2</v>
      </c>
      <c r="L39" s="194"/>
      <c r="M39" s="312">
        <v>1205</v>
      </c>
      <c r="N39" s="326"/>
      <c r="O39" s="327"/>
    </row>
    <row r="40" spans="1:15" x14ac:dyDescent="0.2">
      <c r="A40" s="35" t="s">
        <v>19</v>
      </c>
      <c r="B40" s="229">
        <v>604</v>
      </c>
      <c r="C40" s="309"/>
      <c r="D40" s="241"/>
      <c r="E40" s="241">
        <v>0</v>
      </c>
      <c r="F40" s="337">
        <v>0</v>
      </c>
      <c r="G40" s="205"/>
      <c r="H40" s="206"/>
      <c r="I40" s="205"/>
      <c r="J40" s="111">
        <f t="shared" si="0"/>
        <v>0</v>
      </c>
      <c r="K40" s="120" t="str">
        <f t="shared" si="2"/>
        <v>x</v>
      </c>
      <c r="L40" s="194"/>
      <c r="M40" s="312"/>
      <c r="N40" s="326"/>
      <c r="O40" s="327"/>
    </row>
    <row r="41" spans="1:15" x14ac:dyDescent="0.2">
      <c r="A41" s="35" t="s">
        <v>18</v>
      </c>
      <c r="B41" s="229" t="s">
        <v>17</v>
      </c>
      <c r="C41" s="309">
        <v>28050</v>
      </c>
      <c r="D41" s="241">
        <v>27885</v>
      </c>
      <c r="E41" s="241">
        <v>31887</v>
      </c>
      <c r="F41" s="337">
        <v>6144</v>
      </c>
      <c r="G41" s="205"/>
      <c r="H41" s="206"/>
      <c r="I41" s="205"/>
      <c r="J41" s="111">
        <f t="shared" si="0"/>
        <v>6144</v>
      </c>
      <c r="K41" s="120">
        <f t="shared" si="2"/>
        <v>19.268040267193527</v>
      </c>
      <c r="L41" s="194"/>
      <c r="M41" s="312">
        <v>14544</v>
      </c>
      <c r="N41" s="326"/>
      <c r="O41" s="327"/>
    </row>
    <row r="42" spans="1:15" ht="13.5" thickBot="1" x14ac:dyDescent="0.25">
      <c r="A42" s="32" t="s">
        <v>7</v>
      </c>
      <c r="B42" s="243" t="s">
        <v>16</v>
      </c>
      <c r="C42" s="252">
        <v>105</v>
      </c>
      <c r="D42" s="244">
        <v>107</v>
      </c>
      <c r="E42" s="244">
        <v>107</v>
      </c>
      <c r="F42" s="339">
        <v>11</v>
      </c>
      <c r="G42" s="300"/>
      <c r="H42" s="211"/>
      <c r="I42" s="205"/>
      <c r="J42" s="112">
        <f t="shared" si="0"/>
        <v>11</v>
      </c>
      <c r="K42" s="121">
        <f t="shared" si="2"/>
        <v>10.2803738317757</v>
      </c>
      <c r="L42" s="194"/>
      <c r="M42" s="308">
        <v>264</v>
      </c>
      <c r="N42" s="340"/>
      <c r="O42" s="341"/>
    </row>
    <row r="43" spans="1:15" ht="13.5" thickBot="1" x14ac:dyDescent="0.25">
      <c r="A43" s="36" t="s">
        <v>15</v>
      </c>
      <c r="B43" s="62" t="s">
        <v>4</v>
      </c>
      <c r="C43" s="63">
        <f t="shared" ref="C43:I43" si="4">SUM(C38:C42)</f>
        <v>30129</v>
      </c>
      <c r="D43" s="247">
        <f t="shared" si="4"/>
        <v>29992</v>
      </c>
      <c r="E43" s="247">
        <f t="shared" si="4"/>
        <v>33994</v>
      </c>
      <c r="F43" s="8">
        <f t="shared" si="4"/>
        <v>6759</v>
      </c>
      <c r="G43" s="89">
        <f t="shared" si="4"/>
        <v>0</v>
      </c>
      <c r="H43" s="21">
        <f t="shared" si="4"/>
        <v>0</v>
      </c>
      <c r="I43" s="90">
        <f t="shared" si="4"/>
        <v>0</v>
      </c>
      <c r="J43" s="63">
        <f t="shared" si="0"/>
        <v>6759</v>
      </c>
      <c r="K43" s="124">
        <f t="shared" si="2"/>
        <v>19.88292051538507</v>
      </c>
      <c r="L43" s="194"/>
      <c r="M43" s="342">
        <f>SUM(M38:M42)</f>
        <v>16013</v>
      </c>
      <c r="N43" s="343">
        <f>SUM(N38:N42)</f>
        <v>0</v>
      </c>
      <c r="O43" s="342">
        <f>SUM(O38:O42)</f>
        <v>0</v>
      </c>
    </row>
    <row r="44" spans="1:15" s="261" customFormat="1" ht="5.25" customHeight="1" thickBot="1" x14ac:dyDescent="0.25">
      <c r="A44" s="250"/>
      <c r="B44" s="251"/>
      <c r="C44" s="252"/>
      <c r="D44" s="253"/>
      <c r="E44" s="253"/>
      <c r="F44" s="254"/>
      <c r="G44" s="255"/>
      <c r="H44" s="256"/>
      <c r="I44" s="255"/>
      <c r="J44" s="257"/>
      <c r="K44" s="258"/>
      <c r="L44" s="259"/>
      <c r="M44" s="346"/>
      <c r="N44" s="347"/>
      <c r="O44" s="347"/>
    </row>
    <row r="45" spans="1:15" ht="13.5" thickBot="1" x14ac:dyDescent="0.25">
      <c r="A45" s="68" t="s">
        <v>14</v>
      </c>
      <c r="B45" s="62" t="s">
        <v>4</v>
      </c>
      <c r="C45" s="8">
        <f t="shared" ref="C45:I45" si="5">C43-C41</f>
        <v>2079</v>
      </c>
      <c r="D45" s="63">
        <f t="shared" si="5"/>
        <v>2107</v>
      </c>
      <c r="E45" s="63">
        <f t="shared" si="5"/>
        <v>2107</v>
      </c>
      <c r="F45" s="8">
        <f t="shared" si="5"/>
        <v>615</v>
      </c>
      <c r="G45" s="64">
        <f t="shared" si="5"/>
        <v>0</v>
      </c>
      <c r="H45" s="8">
        <f t="shared" si="5"/>
        <v>0</v>
      </c>
      <c r="I45" s="64">
        <f t="shared" si="5"/>
        <v>0</v>
      </c>
      <c r="J45" s="69">
        <f t="shared" si="0"/>
        <v>615</v>
      </c>
      <c r="K45" s="119">
        <f t="shared" si="2"/>
        <v>29.188419553868062</v>
      </c>
      <c r="L45" s="194"/>
      <c r="M45" s="348">
        <f>M43-M41</f>
        <v>1469</v>
      </c>
      <c r="N45" s="349">
        <f>N43-N41</f>
        <v>0</v>
      </c>
      <c r="O45" s="34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6">C43-C37</f>
        <v>82</v>
      </c>
      <c r="D46" s="63">
        <f t="shared" si="6"/>
        <v>0</v>
      </c>
      <c r="E46" s="63">
        <f t="shared" si="6"/>
        <v>0</v>
      </c>
      <c r="F46" s="8">
        <f t="shared" si="6"/>
        <v>72</v>
      </c>
      <c r="G46" s="64">
        <f t="shared" si="6"/>
        <v>0</v>
      </c>
      <c r="H46" s="8">
        <f t="shared" si="6"/>
        <v>0</v>
      </c>
      <c r="I46" s="64">
        <f t="shared" si="6"/>
        <v>0</v>
      </c>
      <c r="J46" s="69">
        <f t="shared" si="0"/>
        <v>72</v>
      </c>
      <c r="K46" s="119" t="str">
        <f t="shared" si="2"/>
        <v>x</v>
      </c>
      <c r="L46" s="194"/>
      <c r="M46" s="348">
        <f>M43-M37</f>
        <v>329</v>
      </c>
      <c r="N46" s="349">
        <f>N43-N37</f>
        <v>0</v>
      </c>
      <c r="O46" s="34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7">C46-C41</f>
        <v>-27968</v>
      </c>
      <c r="D47" s="63">
        <f t="shared" si="7"/>
        <v>-27885</v>
      </c>
      <c r="E47" s="63">
        <f t="shared" si="7"/>
        <v>-31887</v>
      </c>
      <c r="F47" s="8">
        <f t="shared" si="7"/>
        <v>-6072</v>
      </c>
      <c r="G47" s="64">
        <f t="shared" si="7"/>
        <v>0</v>
      </c>
      <c r="H47" s="8">
        <f t="shared" si="7"/>
        <v>0</v>
      </c>
      <c r="I47" s="64">
        <f t="shared" si="7"/>
        <v>0</v>
      </c>
      <c r="J47" s="63">
        <f t="shared" si="0"/>
        <v>-6072</v>
      </c>
      <c r="K47" s="119">
        <f t="shared" si="2"/>
        <v>19.042242920312351</v>
      </c>
      <c r="L47" s="194"/>
      <c r="M47" s="348">
        <f>M46-M41</f>
        <v>-14215</v>
      </c>
      <c r="N47" s="349">
        <f>N46-N41</f>
        <v>0</v>
      </c>
      <c r="O47" s="348">
        <f>O46-O41</f>
        <v>0</v>
      </c>
    </row>
    <row r="50" spans="1:10" ht="14.25" x14ac:dyDescent="0.2">
      <c r="A50" s="262" t="s">
        <v>11</v>
      </c>
    </row>
    <row r="51" spans="1:10" s="184" customFormat="1" ht="14.25" x14ac:dyDescent="0.2">
      <c r="A51" s="263" t="s">
        <v>10</v>
      </c>
      <c r="B51" s="264"/>
      <c r="E51" s="179"/>
      <c r="F51" s="179"/>
      <c r="G51" s="179"/>
      <c r="H51" s="179"/>
      <c r="I51" s="179"/>
      <c r="J51" s="179"/>
    </row>
    <row r="52" spans="1:10" s="184" customFormat="1" ht="14.25" x14ac:dyDescent="0.2">
      <c r="A52" s="40" t="s">
        <v>9</v>
      </c>
      <c r="B52" s="264"/>
      <c r="E52" s="179"/>
      <c r="F52" s="179"/>
      <c r="G52" s="179"/>
      <c r="H52" s="179"/>
      <c r="I52" s="179"/>
      <c r="J52" s="179"/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94</v>
      </c>
    </row>
    <row r="58" spans="1:10" x14ac:dyDescent="0.2">
      <c r="A58" s="26" t="s">
        <v>119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180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B6" s="181"/>
      <c r="C6" s="182"/>
      <c r="F6" s="14"/>
      <c r="G6" s="14"/>
    </row>
    <row r="7" spans="1:16" ht="24.75" customHeight="1" thickBot="1" x14ac:dyDescent="0.3">
      <c r="A7" s="30" t="s">
        <v>60</v>
      </c>
      <c r="B7" s="183"/>
      <c r="C7" s="395" t="s">
        <v>127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398"/>
      <c r="H9" s="398"/>
      <c r="I9" s="399"/>
      <c r="J9" s="13" t="s">
        <v>69</v>
      </c>
      <c r="K9" s="12" t="s">
        <v>55</v>
      </c>
      <c r="L9" s="184"/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L10" s="184"/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188"/>
      <c r="C11" s="189">
        <v>24</v>
      </c>
      <c r="D11" s="108">
        <v>24</v>
      </c>
      <c r="E11" s="190">
        <v>24</v>
      </c>
      <c r="F11" s="158">
        <v>24</v>
      </c>
      <c r="G11" s="191">
        <f>M11</f>
        <v>24</v>
      </c>
      <c r="H11" s="192"/>
      <c r="I11" s="193"/>
      <c r="J11" s="114" t="s">
        <v>4</v>
      </c>
      <c r="K11" s="118" t="s">
        <v>4</v>
      </c>
      <c r="L11" s="194"/>
      <c r="M11" s="195">
        <v>24</v>
      </c>
      <c r="N11" s="91"/>
      <c r="O11" s="91"/>
    </row>
    <row r="12" spans="1:16" ht="13.5" thickBot="1" x14ac:dyDescent="0.25">
      <c r="A12" s="33" t="s">
        <v>44</v>
      </c>
      <c r="B12" s="196"/>
      <c r="C12" s="197">
        <v>22.6</v>
      </c>
      <c r="D12" s="198">
        <v>23.9</v>
      </c>
      <c r="E12" s="199">
        <v>23.9</v>
      </c>
      <c r="F12" s="159">
        <v>23.9</v>
      </c>
      <c r="G12" s="200">
        <f>M12</f>
        <v>23.9</v>
      </c>
      <c r="H12" s="201"/>
      <c r="I12" s="200"/>
      <c r="J12" s="115"/>
      <c r="K12" s="61" t="s">
        <v>4</v>
      </c>
      <c r="L12" s="194"/>
      <c r="M12" s="202">
        <v>23.9</v>
      </c>
      <c r="N12" s="173"/>
      <c r="O12" s="173"/>
    </row>
    <row r="13" spans="1:16" x14ac:dyDescent="0.2">
      <c r="A13" s="34" t="s">
        <v>62</v>
      </c>
      <c r="B13" s="203"/>
      <c r="C13" s="204">
        <v>10302</v>
      </c>
      <c r="D13" s="108" t="s">
        <v>4</v>
      </c>
      <c r="E13" s="108" t="s">
        <v>4</v>
      </c>
      <c r="F13" s="139">
        <v>10386</v>
      </c>
      <c r="G13" s="205">
        <f>M13</f>
        <v>10739</v>
      </c>
      <c r="H13" s="206"/>
      <c r="I13" s="205"/>
      <c r="J13" s="111" t="s">
        <v>4</v>
      </c>
      <c r="K13" s="6" t="s">
        <v>4</v>
      </c>
      <c r="L13" s="194"/>
      <c r="M13" s="207">
        <v>10739</v>
      </c>
      <c r="N13" s="93"/>
      <c r="O13" s="93"/>
    </row>
    <row r="14" spans="1:16" x14ac:dyDescent="0.2">
      <c r="A14" s="35" t="s">
        <v>63</v>
      </c>
      <c r="B14" s="203"/>
      <c r="C14" s="204">
        <v>9909</v>
      </c>
      <c r="D14" s="109" t="s">
        <v>4</v>
      </c>
      <c r="E14" s="109" t="s">
        <v>4</v>
      </c>
      <c r="F14" s="137">
        <v>9929</v>
      </c>
      <c r="G14" s="205">
        <f t="shared" ref="G14:G23" si="0">M14</f>
        <v>10277</v>
      </c>
      <c r="H14" s="206"/>
      <c r="I14" s="205"/>
      <c r="J14" s="111" t="s">
        <v>4</v>
      </c>
      <c r="K14" s="6" t="s">
        <v>4</v>
      </c>
      <c r="L14" s="194"/>
      <c r="M14" s="208">
        <v>10277</v>
      </c>
      <c r="N14" s="93"/>
      <c r="O14" s="93"/>
    </row>
    <row r="15" spans="1:16" x14ac:dyDescent="0.2">
      <c r="A15" s="35" t="s">
        <v>43</v>
      </c>
      <c r="B15" s="203" t="s">
        <v>42</v>
      </c>
      <c r="C15" s="204">
        <v>53</v>
      </c>
      <c r="D15" s="109" t="s">
        <v>4</v>
      </c>
      <c r="E15" s="109" t="s">
        <v>4</v>
      </c>
      <c r="F15" s="137">
        <v>53</v>
      </c>
      <c r="G15" s="205">
        <f t="shared" si="0"/>
        <v>61</v>
      </c>
      <c r="H15" s="206"/>
      <c r="I15" s="205"/>
      <c r="J15" s="111" t="s">
        <v>4</v>
      </c>
      <c r="K15" s="6" t="s">
        <v>4</v>
      </c>
      <c r="L15" s="194"/>
      <c r="M15" s="208">
        <v>61</v>
      </c>
      <c r="N15" s="93"/>
      <c r="O15" s="93"/>
    </row>
    <row r="16" spans="1:16" x14ac:dyDescent="0.2">
      <c r="A16" s="35" t="s">
        <v>41</v>
      </c>
      <c r="B16" s="203" t="s">
        <v>4</v>
      </c>
      <c r="C16" s="204">
        <v>881</v>
      </c>
      <c r="D16" s="109" t="s">
        <v>4</v>
      </c>
      <c r="E16" s="109" t="s">
        <v>4</v>
      </c>
      <c r="F16" s="137">
        <v>12269</v>
      </c>
      <c r="G16" s="205">
        <f t="shared" si="0"/>
        <v>8174</v>
      </c>
      <c r="H16" s="206"/>
      <c r="I16" s="205"/>
      <c r="J16" s="111" t="s">
        <v>4</v>
      </c>
      <c r="K16" s="6" t="s">
        <v>4</v>
      </c>
      <c r="L16" s="194"/>
      <c r="M16" s="208">
        <v>8174</v>
      </c>
      <c r="N16" s="93"/>
      <c r="O16" s="93"/>
    </row>
    <row r="17" spans="1:15" ht="13.5" thickBot="1" x14ac:dyDescent="0.25">
      <c r="A17" s="32" t="s">
        <v>40</v>
      </c>
      <c r="B17" s="209" t="s">
        <v>39</v>
      </c>
      <c r="C17" s="210">
        <v>3150</v>
      </c>
      <c r="D17" s="110" t="s">
        <v>4</v>
      </c>
      <c r="E17" s="110" t="s">
        <v>4</v>
      </c>
      <c r="F17" s="160">
        <v>3518</v>
      </c>
      <c r="G17" s="205">
        <f t="shared" si="0"/>
        <v>3473</v>
      </c>
      <c r="H17" s="211"/>
      <c r="I17" s="212"/>
      <c r="J17" s="116" t="s">
        <v>4</v>
      </c>
      <c r="K17" s="7" t="s">
        <v>4</v>
      </c>
      <c r="L17" s="194"/>
      <c r="M17" s="213">
        <v>3473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4477</v>
      </c>
      <c r="D18" s="52" t="s">
        <v>4</v>
      </c>
      <c r="E18" s="52" t="s">
        <v>4</v>
      </c>
      <c r="F18" s="21">
        <f>F13-F14+F15+F16+F17</f>
        <v>16297</v>
      </c>
      <c r="G18" s="21">
        <f>G13-G14+G15+G16+G17</f>
        <v>12170</v>
      </c>
      <c r="H18" s="214"/>
      <c r="I18" s="215"/>
      <c r="J18" s="63" t="s">
        <v>4</v>
      </c>
      <c r="K18" s="8" t="s">
        <v>4</v>
      </c>
      <c r="L18" s="194"/>
      <c r="M18" s="145">
        <f>M13-M14+M15+M16+M17</f>
        <v>12170</v>
      </c>
      <c r="N18" s="145">
        <f t="shared" ref="N18:O18" si="1">N13-N14+N15+N16+N17</f>
        <v>0</v>
      </c>
      <c r="O18" s="145">
        <f t="shared" si="1"/>
        <v>0</v>
      </c>
    </row>
    <row r="19" spans="1:15" x14ac:dyDescent="0.2">
      <c r="A19" s="32" t="s">
        <v>66</v>
      </c>
      <c r="B19" s="216" t="s">
        <v>67</v>
      </c>
      <c r="C19" s="217">
        <v>407</v>
      </c>
      <c r="D19" s="108" t="s">
        <v>4</v>
      </c>
      <c r="E19" s="108" t="s">
        <v>4</v>
      </c>
      <c r="F19" s="160">
        <v>401</v>
      </c>
      <c r="G19" s="205">
        <f t="shared" si="0"/>
        <v>477</v>
      </c>
      <c r="H19" s="218"/>
      <c r="I19" s="219"/>
      <c r="J19" s="116" t="s">
        <v>4</v>
      </c>
      <c r="K19" s="7" t="s">
        <v>4</v>
      </c>
      <c r="L19" s="194"/>
      <c r="M19" s="220">
        <v>477</v>
      </c>
      <c r="N19" s="94"/>
      <c r="O19" s="94"/>
    </row>
    <row r="20" spans="1:15" x14ac:dyDescent="0.2">
      <c r="A20" s="35" t="s">
        <v>37</v>
      </c>
      <c r="B20" s="203" t="s">
        <v>36</v>
      </c>
      <c r="C20" s="221">
        <v>1161</v>
      </c>
      <c r="D20" s="109" t="s">
        <v>4</v>
      </c>
      <c r="E20" s="109" t="s">
        <v>4</v>
      </c>
      <c r="F20" s="137">
        <v>1169</v>
      </c>
      <c r="G20" s="205">
        <f t="shared" si="0"/>
        <v>1181</v>
      </c>
      <c r="H20" s="206"/>
      <c r="I20" s="205"/>
      <c r="J20" s="111" t="s">
        <v>4</v>
      </c>
      <c r="K20" s="6" t="s">
        <v>4</v>
      </c>
      <c r="L20" s="194"/>
      <c r="M20" s="208">
        <v>1181</v>
      </c>
      <c r="N20" s="93"/>
      <c r="O20" s="93"/>
    </row>
    <row r="21" spans="1:15" x14ac:dyDescent="0.2">
      <c r="A21" s="35" t="s">
        <v>35</v>
      </c>
      <c r="B21" s="203" t="s">
        <v>4</v>
      </c>
      <c r="C21" s="221">
        <v>0</v>
      </c>
      <c r="D21" s="109" t="s">
        <v>4</v>
      </c>
      <c r="E21" s="109" t="s">
        <v>4</v>
      </c>
      <c r="F21" s="137">
        <v>0</v>
      </c>
      <c r="G21" s="205">
        <f t="shared" si="0"/>
        <v>0</v>
      </c>
      <c r="H21" s="206"/>
      <c r="I21" s="205"/>
      <c r="J21" s="111" t="s">
        <v>4</v>
      </c>
      <c r="K21" s="6" t="s">
        <v>4</v>
      </c>
      <c r="L21" s="194"/>
      <c r="M21" s="208">
        <v>0</v>
      </c>
      <c r="N21" s="93"/>
      <c r="O21" s="93"/>
    </row>
    <row r="22" spans="1:15" x14ac:dyDescent="0.2">
      <c r="A22" s="35" t="s">
        <v>34</v>
      </c>
      <c r="B22" s="203" t="s">
        <v>4</v>
      </c>
      <c r="C22" s="221">
        <v>2844</v>
      </c>
      <c r="D22" s="109" t="s">
        <v>4</v>
      </c>
      <c r="E22" s="109" t="s">
        <v>4</v>
      </c>
      <c r="F22" s="137">
        <v>14309</v>
      </c>
      <c r="G22" s="205">
        <f t="shared" si="0"/>
        <v>10464</v>
      </c>
      <c r="H22" s="206"/>
      <c r="I22" s="205"/>
      <c r="J22" s="111" t="s">
        <v>4</v>
      </c>
      <c r="K22" s="6" t="s">
        <v>4</v>
      </c>
      <c r="L22" s="194"/>
      <c r="M22" s="208">
        <v>10464</v>
      </c>
      <c r="N22" s="93"/>
      <c r="O22" s="93"/>
    </row>
    <row r="23" spans="1:15" ht="13.5" thickBot="1" x14ac:dyDescent="0.25">
      <c r="A23" s="33" t="s">
        <v>33</v>
      </c>
      <c r="B23" s="222" t="s">
        <v>4</v>
      </c>
      <c r="C23" s="221">
        <v>0</v>
      </c>
      <c r="D23" s="110" t="s">
        <v>4</v>
      </c>
      <c r="E23" s="110" t="s">
        <v>4</v>
      </c>
      <c r="F23" s="140">
        <v>0</v>
      </c>
      <c r="G23" s="205">
        <f t="shared" si="0"/>
        <v>0</v>
      </c>
      <c r="H23" s="211"/>
      <c r="I23" s="212"/>
      <c r="J23" s="117" t="s">
        <v>4</v>
      </c>
      <c r="K23" s="5" t="s">
        <v>4</v>
      </c>
      <c r="L23" s="194"/>
      <c r="M23" s="223">
        <v>0</v>
      </c>
      <c r="N23" s="95"/>
      <c r="O23" s="95"/>
    </row>
    <row r="24" spans="1:15" x14ac:dyDescent="0.2">
      <c r="A24" s="37" t="s">
        <v>32</v>
      </c>
      <c r="B24" s="224" t="s">
        <v>4</v>
      </c>
      <c r="C24" s="225">
        <v>16584</v>
      </c>
      <c r="D24" s="125">
        <v>16670</v>
      </c>
      <c r="E24" s="226">
        <v>16670</v>
      </c>
      <c r="F24" s="227">
        <v>4167</v>
      </c>
      <c r="G24" s="228">
        <f>M24-F24</f>
        <v>4168</v>
      </c>
      <c r="H24" s="169"/>
      <c r="I24" s="228"/>
      <c r="J24" s="69">
        <f t="shared" ref="J24:J47" si="2">SUM(F24:I24)</f>
        <v>8335</v>
      </c>
      <c r="K24" s="119">
        <f>IF(E24=0,"x",(J24/E24*100))</f>
        <v>50</v>
      </c>
      <c r="L24" s="194"/>
      <c r="M24" s="207">
        <v>8335</v>
      </c>
      <c r="N24" s="148"/>
      <c r="O24" s="149"/>
    </row>
    <row r="25" spans="1:15" x14ac:dyDescent="0.2">
      <c r="A25" s="35" t="s">
        <v>31</v>
      </c>
      <c r="B25" s="229" t="s">
        <v>4</v>
      </c>
      <c r="C25" s="204">
        <v>0</v>
      </c>
      <c r="D25" s="126">
        <v>0</v>
      </c>
      <c r="E25" s="230">
        <v>0</v>
      </c>
      <c r="F25" s="231">
        <v>0</v>
      </c>
      <c r="G25" s="232">
        <f>M25</f>
        <v>0</v>
      </c>
      <c r="H25" s="170"/>
      <c r="I25" s="232"/>
      <c r="J25" s="111">
        <f t="shared" si="2"/>
        <v>0</v>
      </c>
      <c r="K25" s="120" t="str">
        <f>IF(E25=0,"x",(J25/E25)*100)</f>
        <v>x</v>
      </c>
      <c r="L25" s="194"/>
      <c r="M25" s="208">
        <v>0</v>
      </c>
      <c r="N25" s="93"/>
      <c r="O25" s="150"/>
    </row>
    <row r="26" spans="1:15" ht="13.5" thickBot="1" x14ac:dyDescent="0.25">
      <c r="A26" s="33" t="s">
        <v>30</v>
      </c>
      <c r="B26" s="233">
        <v>672</v>
      </c>
      <c r="C26" s="234">
        <v>13796</v>
      </c>
      <c r="D26" s="127">
        <v>14315</v>
      </c>
      <c r="E26" s="235">
        <v>14315</v>
      </c>
      <c r="F26" s="236">
        <v>3578</v>
      </c>
      <c r="G26" s="237">
        <f>M26-F26</f>
        <v>3579</v>
      </c>
      <c r="H26" s="171"/>
      <c r="I26" s="238"/>
      <c r="J26" s="112">
        <f t="shared" si="2"/>
        <v>7157</v>
      </c>
      <c r="K26" s="121">
        <f t="shared" ref="K26" si="3">IF(E26=0,"x",(J26/E26*100))</f>
        <v>49.996507160321343</v>
      </c>
      <c r="L26" s="194"/>
      <c r="M26" s="213">
        <v>7157</v>
      </c>
      <c r="N26" s="92"/>
      <c r="O26" s="151"/>
    </row>
    <row r="27" spans="1:15" x14ac:dyDescent="0.2">
      <c r="A27" s="34" t="s">
        <v>6</v>
      </c>
      <c r="B27" s="224">
        <v>501</v>
      </c>
      <c r="C27" s="204">
        <v>1792</v>
      </c>
      <c r="D27" s="128">
        <v>1656</v>
      </c>
      <c r="E27" s="239">
        <v>1656</v>
      </c>
      <c r="F27" s="240">
        <v>590</v>
      </c>
      <c r="G27" s="219">
        <f>M27-F27</f>
        <v>342</v>
      </c>
      <c r="H27" s="218"/>
      <c r="I27" s="219"/>
      <c r="J27" s="69">
        <f t="shared" si="2"/>
        <v>932</v>
      </c>
      <c r="K27" s="124">
        <f t="shared" ref="K27:K47" si="4">IF(E27=0,"x",(J27/E27)*100)</f>
        <v>56.280193236714972</v>
      </c>
      <c r="L27" s="194"/>
      <c r="M27" s="220">
        <v>932</v>
      </c>
      <c r="N27" s="152"/>
      <c r="O27" s="153"/>
    </row>
    <row r="28" spans="1:15" x14ac:dyDescent="0.2">
      <c r="A28" s="35" t="s">
        <v>29</v>
      </c>
      <c r="B28" s="229">
        <v>502</v>
      </c>
      <c r="C28" s="204">
        <v>840</v>
      </c>
      <c r="D28" s="129">
        <v>1060</v>
      </c>
      <c r="E28" s="241">
        <v>1060</v>
      </c>
      <c r="F28" s="242">
        <v>16</v>
      </c>
      <c r="G28" s="219">
        <f t="shared" ref="G28:G42" si="5">M28-F28</f>
        <v>265</v>
      </c>
      <c r="H28" s="206"/>
      <c r="I28" s="205"/>
      <c r="J28" s="111">
        <f t="shared" si="2"/>
        <v>281</v>
      </c>
      <c r="K28" s="120">
        <f t="shared" si="4"/>
        <v>26.509433962264151</v>
      </c>
      <c r="L28" s="194"/>
      <c r="M28" s="208">
        <v>281</v>
      </c>
      <c r="N28" s="93"/>
      <c r="O28" s="150"/>
    </row>
    <row r="29" spans="1:15" x14ac:dyDescent="0.2">
      <c r="A29" s="35" t="s">
        <v>5</v>
      </c>
      <c r="B29" s="229">
        <v>504</v>
      </c>
      <c r="C29" s="204">
        <v>0</v>
      </c>
      <c r="D29" s="129">
        <v>0</v>
      </c>
      <c r="E29" s="241">
        <v>0</v>
      </c>
      <c r="F29" s="242">
        <v>0</v>
      </c>
      <c r="G29" s="219">
        <f t="shared" si="5"/>
        <v>0</v>
      </c>
      <c r="H29" s="206"/>
      <c r="I29" s="205"/>
      <c r="J29" s="111">
        <f t="shared" si="2"/>
        <v>0</v>
      </c>
      <c r="K29" s="120" t="str">
        <f t="shared" si="4"/>
        <v>x</v>
      </c>
      <c r="L29" s="194"/>
      <c r="M29" s="208">
        <v>0</v>
      </c>
      <c r="N29" s="93"/>
      <c r="O29" s="150"/>
    </row>
    <row r="30" spans="1:15" x14ac:dyDescent="0.2">
      <c r="A30" s="35" t="s">
        <v>0</v>
      </c>
      <c r="B30" s="229">
        <v>511</v>
      </c>
      <c r="C30" s="204">
        <v>128</v>
      </c>
      <c r="D30" s="129">
        <v>360</v>
      </c>
      <c r="E30" s="241">
        <v>360</v>
      </c>
      <c r="F30" s="242">
        <v>92</v>
      </c>
      <c r="G30" s="219">
        <f t="shared" si="5"/>
        <v>85</v>
      </c>
      <c r="H30" s="206"/>
      <c r="I30" s="205"/>
      <c r="J30" s="111">
        <f t="shared" si="2"/>
        <v>177</v>
      </c>
      <c r="K30" s="120">
        <f t="shared" si="4"/>
        <v>49.166666666666664</v>
      </c>
      <c r="L30" s="194"/>
      <c r="M30" s="208">
        <v>177</v>
      </c>
      <c r="N30" s="93"/>
      <c r="O30" s="150"/>
    </row>
    <row r="31" spans="1:15" x14ac:dyDescent="0.2">
      <c r="A31" s="35" t="s">
        <v>1</v>
      </c>
      <c r="B31" s="229">
        <v>518</v>
      </c>
      <c r="C31" s="204">
        <v>1078</v>
      </c>
      <c r="D31" s="129">
        <v>825</v>
      </c>
      <c r="E31" s="241">
        <v>825</v>
      </c>
      <c r="F31" s="242">
        <v>322</v>
      </c>
      <c r="G31" s="219">
        <f t="shared" si="5"/>
        <v>285</v>
      </c>
      <c r="H31" s="206"/>
      <c r="I31" s="205"/>
      <c r="J31" s="111">
        <f t="shared" si="2"/>
        <v>607</v>
      </c>
      <c r="K31" s="120">
        <f t="shared" si="4"/>
        <v>73.575757575757578</v>
      </c>
      <c r="L31" s="194"/>
      <c r="M31" s="208">
        <v>607</v>
      </c>
      <c r="N31" s="93"/>
      <c r="O31" s="150"/>
    </row>
    <row r="32" spans="1:15" x14ac:dyDescent="0.2">
      <c r="A32" s="35" t="s">
        <v>28</v>
      </c>
      <c r="B32" s="229">
        <v>521</v>
      </c>
      <c r="C32" s="204">
        <v>9501</v>
      </c>
      <c r="D32" s="129">
        <v>9804</v>
      </c>
      <c r="E32" s="241">
        <v>9804</v>
      </c>
      <c r="F32" s="242">
        <v>2275</v>
      </c>
      <c r="G32" s="219">
        <f t="shared" si="5"/>
        <v>2665</v>
      </c>
      <c r="H32" s="206"/>
      <c r="I32" s="205"/>
      <c r="J32" s="111">
        <f t="shared" si="2"/>
        <v>4940</v>
      </c>
      <c r="K32" s="120">
        <f t="shared" si="4"/>
        <v>50.387596899224803</v>
      </c>
      <c r="L32" s="194"/>
      <c r="M32" s="208">
        <v>4940</v>
      </c>
      <c r="N32" s="93"/>
      <c r="O32" s="150"/>
    </row>
    <row r="33" spans="1:15" x14ac:dyDescent="0.2">
      <c r="A33" s="35" t="s">
        <v>27</v>
      </c>
      <c r="B33" s="229" t="s">
        <v>26</v>
      </c>
      <c r="C33" s="204">
        <v>3500</v>
      </c>
      <c r="D33" s="129">
        <v>3675</v>
      </c>
      <c r="E33" s="241">
        <v>3675</v>
      </c>
      <c r="F33" s="242">
        <v>851</v>
      </c>
      <c r="G33" s="219">
        <f t="shared" si="5"/>
        <v>1032</v>
      </c>
      <c r="H33" s="206"/>
      <c r="I33" s="205"/>
      <c r="J33" s="111">
        <f t="shared" si="2"/>
        <v>1883</v>
      </c>
      <c r="K33" s="120">
        <f t="shared" si="4"/>
        <v>51.238095238095241</v>
      </c>
      <c r="L33" s="194"/>
      <c r="M33" s="208">
        <v>1883</v>
      </c>
      <c r="N33" s="93"/>
      <c r="O33" s="150"/>
    </row>
    <row r="34" spans="1:15" x14ac:dyDescent="0.2">
      <c r="A34" s="35" t="s">
        <v>25</v>
      </c>
      <c r="B34" s="229">
        <v>557</v>
      </c>
      <c r="C34" s="204">
        <v>0</v>
      </c>
      <c r="D34" s="129">
        <v>0</v>
      </c>
      <c r="E34" s="241">
        <v>0</v>
      </c>
      <c r="F34" s="242">
        <v>0</v>
      </c>
      <c r="G34" s="219">
        <f t="shared" si="5"/>
        <v>0</v>
      </c>
      <c r="H34" s="206"/>
      <c r="I34" s="205"/>
      <c r="J34" s="111">
        <f t="shared" si="2"/>
        <v>0</v>
      </c>
      <c r="K34" s="120" t="str">
        <f t="shared" si="4"/>
        <v>x</v>
      </c>
      <c r="L34" s="194"/>
      <c r="M34" s="208">
        <v>0</v>
      </c>
      <c r="N34" s="93"/>
      <c r="O34" s="150"/>
    </row>
    <row r="35" spans="1:15" x14ac:dyDescent="0.2">
      <c r="A35" s="35" t="s">
        <v>2</v>
      </c>
      <c r="B35" s="229">
        <v>551</v>
      </c>
      <c r="C35" s="204">
        <v>24</v>
      </c>
      <c r="D35" s="129">
        <v>26</v>
      </c>
      <c r="E35" s="241">
        <v>26</v>
      </c>
      <c r="F35" s="242">
        <v>6</v>
      </c>
      <c r="G35" s="219">
        <f t="shared" si="5"/>
        <v>7</v>
      </c>
      <c r="H35" s="206"/>
      <c r="I35" s="205"/>
      <c r="J35" s="111">
        <f t="shared" si="2"/>
        <v>13</v>
      </c>
      <c r="K35" s="120">
        <f t="shared" si="4"/>
        <v>50</v>
      </c>
      <c r="L35" s="194"/>
      <c r="M35" s="208">
        <v>13</v>
      </c>
      <c r="N35" s="93"/>
      <c r="O35" s="150"/>
    </row>
    <row r="36" spans="1:15" ht="13.5" thickBot="1" x14ac:dyDescent="0.25">
      <c r="A36" s="32" t="s">
        <v>24</v>
      </c>
      <c r="B36" s="243" t="s">
        <v>23</v>
      </c>
      <c r="C36" s="210">
        <v>840</v>
      </c>
      <c r="D36" s="130">
        <v>593</v>
      </c>
      <c r="E36" s="244">
        <v>593</v>
      </c>
      <c r="F36" s="245">
        <v>31</v>
      </c>
      <c r="G36" s="219">
        <f t="shared" si="5"/>
        <v>79</v>
      </c>
      <c r="H36" s="211"/>
      <c r="I36" s="205"/>
      <c r="J36" s="112">
        <f t="shared" si="2"/>
        <v>110</v>
      </c>
      <c r="K36" s="121">
        <f t="shared" si="4"/>
        <v>18.549747048903878</v>
      </c>
      <c r="L36" s="194"/>
      <c r="M36" s="223">
        <v>110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6">SUM(C27:C36)</f>
        <v>17703</v>
      </c>
      <c r="D37" s="246">
        <f t="shared" si="6"/>
        <v>17999</v>
      </c>
      <c r="E37" s="247">
        <f t="shared" si="6"/>
        <v>17999</v>
      </c>
      <c r="F37" s="21">
        <f t="shared" si="6"/>
        <v>4183</v>
      </c>
      <c r="G37" s="21">
        <f t="shared" si="6"/>
        <v>4760</v>
      </c>
      <c r="H37" s="21">
        <f t="shared" si="6"/>
        <v>0</v>
      </c>
      <c r="I37" s="89">
        <f t="shared" si="6"/>
        <v>0</v>
      </c>
      <c r="J37" s="63">
        <f t="shared" si="2"/>
        <v>8943</v>
      </c>
      <c r="K37" s="122">
        <f t="shared" si="4"/>
        <v>49.686093671870658</v>
      </c>
      <c r="L37" s="194"/>
      <c r="M37" s="21">
        <f>SUM(M27:M36)</f>
        <v>8943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224">
        <v>601</v>
      </c>
      <c r="C38" s="248">
        <v>0</v>
      </c>
      <c r="D38" s="128">
        <v>0</v>
      </c>
      <c r="E38" s="239">
        <v>0</v>
      </c>
      <c r="F38" s="249">
        <v>0</v>
      </c>
      <c r="G38" s="219">
        <f t="shared" si="5"/>
        <v>0</v>
      </c>
      <c r="H38" s="218"/>
      <c r="I38" s="205"/>
      <c r="J38" s="69">
        <f t="shared" si="2"/>
        <v>0</v>
      </c>
      <c r="K38" s="119" t="str">
        <f t="shared" si="4"/>
        <v>x</v>
      </c>
      <c r="L38" s="194"/>
      <c r="M38" s="220">
        <v>0</v>
      </c>
      <c r="N38" s="152"/>
      <c r="O38" s="153"/>
    </row>
    <row r="39" spans="1:15" x14ac:dyDescent="0.2">
      <c r="A39" s="35" t="s">
        <v>20</v>
      </c>
      <c r="B39" s="229">
        <v>602</v>
      </c>
      <c r="C39" s="204">
        <v>535</v>
      </c>
      <c r="D39" s="129">
        <v>525</v>
      </c>
      <c r="E39" s="241">
        <v>525</v>
      </c>
      <c r="F39" s="242">
        <v>150</v>
      </c>
      <c r="G39" s="219">
        <f t="shared" si="5"/>
        <v>98</v>
      </c>
      <c r="H39" s="206"/>
      <c r="I39" s="205"/>
      <c r="J39" s="111">
        <f t="shared" si="2"/>
        <v>248</v>
      </c>
      <c r="K39" s="120">
        <f t="shared" si="4"/>
        <v>47.238095238095241</v>
      </c>
      <c r="L39" s="194"/>
      <c r="M39" s="208">
        <v>248</v>
      </c>
      <c r="N39" s="93"/>
      <c r="O39" s="150"/>
    </row>
    <row r="40" spans="1:15" x14ac:dyDescent="0.2">
      <c r="A40" s="35" t="s">
        <v>19</v>
      </c>
      <c r="B40" s="229">
        <v>604</v>
      </c>
      <c r="C40" s="204">
        <v>0</v>
      </c>
      <c r="D40" s="129">
        <v>0</v>
      </c>
      <c r="E40" s="241">
        <v>0</v>
      </c>
      <c r="F40" s="242">
        <v>0</v>
      </c>
      <c r="G40" s="219">
        <f t="shared" si="5"/>
        <v>0</v>
      </c>
      <c r="H40" s="206"/>
      <c r="I40" s="205"/>
      <c r="J40" s="111">
        <f t="shared" si="2"/>
        <v>0</v>
      </c>
      <c r="K40" s="120" t="str">
        <f t="shared" si="4"/>
        <v>x</v>
      </c>
      <c r="L40" s="194"/>
      <c r="M40" s="208">
        <v>0</v>
      </c>
      <c r="N40" s="93"/>
      <c r="O40" s="150"/>
    </row>
    <row r="41" spans="1:15" x14ac:dyDescent="0.2">
      <c r="A41" s="35" t="s">
        <v>18</v>
      </c>
      <c r="B41" s="229" t="s">
        <v>17</v>
      </c>
      <c r="C41" s="204">
        <v>16584</v>
      </c>
      <c r="D41" s="129">
        <v>16670</v>
      </c>
      <c r="E41" s="241">
        <v>16670</v>
      </c>
      <c r="F41" s="242">
        <v>4167</v>
      </c>
      <c r="G41" s="219">
        <f t="shared" si="5"/>
        <v>4168</v>
      </c>
      <c r="H41" s="206"/>
      <c r="I41" s="205"/>
      <c r="J41" s="111">
        <f t="shared" si="2"/>
        <v>8335</v>
      </c>
      <c r="K41" s="120">
        <f t="shared" si="4"/>
        <v>50</v>
      </c>
      <c r="L41" s="194"/>
      <c r="M41" s="208">
        <v>8335</v>
      </c>
      <c r="N41" s="93"/>
      <c r="O41" s="150"/>
    </row>
    <row r="42" spans="1:15" ht="13.5" thickBot="1" x14ac:dyDescent="0.25">
      <c r="A42" s="32" t="s">
        <v>7</v>
      </c>
      <c r="B42" s="243" t="s">
        <v>16</v>
      </c>
      <c r="C42" s="210">
        <v>650</v>
      </c>
      <c r="D42" s="130">
        <v>804</v>
      </c>
      <c r="E42" s="244">
        <v>804</v>
      </c>
      <c r="F42" s="245">
        <v>219</v>
      </c>
      <c r="G42" s="219">
        <f t="shared" si="5"/>
        <v>189</v>
      </c>
      <c r="H42" s="211"/>
      <c r="I42" s="205"/>
      <c r="J42" s="112">
        <f t="shared" si="2"/>
        <v>408</v>
      </c>
      <c r="K42" s="121">
        <f t="shared" si="4"/>
        <v>50.746268656716417</v>
      </c>
      <c r="L42" s="194"/>
      <c r="M42" s="223">
        <v>408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7">SUM(C38:C42)</f>
        <v>17769</v>
      </c>
      <c r="D43" s="247">
        <f t="shared" si="7"/>
        <v>17999</v>
      </c>
      <c r="E43" s="247">
        <f t="shared" si="7"/>
        <v>17999</v>
      </c>
      <c r="F43" s="8">
        <f t="shared" si="7"/>
        <v>4536</v>
      </c>
      <c r="G43" s="89">
        <f t="shared" si="7"/>
        <v>4455</v>
      </c>
      <c r="H43" s="21">
        <f t="shared" si="7"/>
        <v>0</v>
      </c>
      <c r="I43" s="90">
        <f t="shared" si="7"/>
        <v>0</v>
      </c>
      <c r="J43" s="63">
        <f t="shared" si="2"/>
        <v>8991</v>
      </c>
      <c r="K43" s="124">
        <f t="shared" si="4"/>
        <v>49.952775154175235</v>
      </c>
      <c r="L43" s="194"/>
      <c r="M43" s="21">
        <f>SUM(M38:M42)</f>
        <v>8991</v>
      </c>
      <c r="N43" s="23">
        <f>SUM(N38:N42)</f>
        <v>0</v>
      </c>
      <c r="O43" s="21">
        <f>SUM(O38:O42)</f>
        <v>0</v>
      </c>
    </row>
    <row r="44" spans="1:15" s="261" customFormat="1" ht="5.25" customHeight="1" thickBot="1" x14ac:dyDescent="0.25">
      <c r="A44" s="250"/>
      <c r="B44" s="251"/>
      <c r="C44" s="252"/>
      <c r="D44" s="253"/>
      <c r="E44" s="253"/>
      <c r="F44" s="254"/>
      <c r="G44" s="255"/>
      <c r="H44" s="256"/>
      <c r="I44" s="255"/>
      <c r="J44" s="257"/>
      <c r="K44" s="258"/>
      <c r="L44" s="259"/>
      <c r="M44" s="254"/>
      <c r="N44" s="260"/>
      <c r="O44" s="260"/>
    </row>
    <row r="45" spans="1:15" ht="13.5" thickBot="1" x14ac:dyDescent="0.25">
      <c r="A45" s="68" t="s">
        <v>14</v>
      </c>
      <c r="B45" s="62" t="s">
        <v>4</v>
      </c>
      <c r="C45" s="8">
        <f t="shared" ref="C45:I45" si="8">C43-C41</f>
        <v>1185</v>
      </c>
      <c r="D45" s="63">
        <f t="shared" si="8"/>
        <v>1329</v>
      </c>
      <c r="E45" s="63">
        <f t="shared" si="8"/>
        <v>1329</v>
      </c>
      <c r="F45" s="8">
        <f t="shared" si="8"/>
        <v>369</v>
      </c>
      <c r="G45" s="64">
        <f t="shared" si="8"/>
        <v>287</v>
      </c>
      <c r="H45" s="8">
        <f t="shared" si="8"/>
        <v>0</v>
      </c>
      <c r="I45" s="64">
        <f t="shared" si="8"/>
        <v>0</v>
      </c>
      <c r="J45" s="69">
        <f t="shared" si="2"/>
        <v>656</v>
      </c>
      <c r="K45" s="119">
        <f t="shared" si="4"/>
        <v>49.360421369450712</v>
      </c>
      <c r="L45" s="194"/>
      <c r="M45" s="8">
        <f>M43-M41</f>
        <v>656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9">C43-C37</f>
        <v>66</v>
      </c>
      <c r="D46" s="63">
        <f t="shared" si="9"/>
        <v>0</v>
      </c>
      <c r="E46" s="63">
        <f t="shared" si="9"/>
        <v>0</v>
      </c>
      <c r="F46" s="8">
        <f t="shared" si="9"/>
        <v>353</v>
      </c>
      <c r="G46" s="64">
        <f t="shared" si="9"/>
        <v>-305</v>
      </c>
      <c r="H46" s="8">
        <f t="shared" si="9"/>
        <v>0</v>
      </c>
      <c r="I46" s="64">
        <f t="shared" si="9"/>
        <v>0</v>
      </c>
      <c r="J46" s="69">
        <f t="shared" si="2"/>
        <v>48</v>
      </c>
      <c r="K46" s="119" t="str">
        <f t="shared" si="4"/>
        <v>x</v>
      </c>
      <c r="L46" s="194"/>
      <c r="M46" s="8">
        <f>M43-M37</f>
        <v>48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0">C46-C41</f>
        <v>-16518</v>
      </c>
      <c r="D47" s="63">
        <f t="shared" si="10"/>
        <v>-16670</v>
      </c>
      <c r="E47" s="63">
        <f t="shared" si="10"/>
        <v>-16670</v>
      </c>
      <c r="F47" s="8">
        <f t="shared" si="10"/>
        <v>-3814</v>
      </c>
      <c r="G47" s="64">
        <f t="shared" si="10"/>
        <v>-4473</v>
      </c>
      <c r="H47" s="8">
        <f t="shared" si="10"/>
        <v>0</v>
      </c>
      <c r="I47" s="64">
        <f t="shared" si="10"/>
        <v>0</v>
      </c>
      <c r="J47" s="63">
        <f t="shared" si="2"/>
        <v>-8287</v>
      </c>
      <c r="K47" s="119">
        <f t="shared" si="4"/>
        <v>49.712057588482303</v>
      </c>
      <c r="L47" s="194"/>
      <c r="M47" s="8">
        <f>M46-M41</f>
        <v>-8287</v>
      </c>
      <c r="N47" s="157">
        <f>N46-N41</f>
        <v>0</v>
      </c>
      <c r="O47" s="8">
        <f>O46-O41</f>
        <v>0</v>
      </c>
    </row>
    <row r="50" spans="1:10" ht="14.25" x14ac:dyDescent="0.2">
      <c r="A50" s="262" t="s">
        <v>11</v>
      </c>
    </row>
    <row r="51" spans="1:10" s="184" customFormat="1" ht="14.25" x14ac:dyDescent="0.2">
      <c r="A51" s="263" t="s">
        <v>10</v>
      </c>
      <c r="B51" s="264"/>
      <c r="E51" s="179"/>
      <c r="F51" s="179"/>
      <c r="G51" s="179"/>
      <c r="H51" s="179"/>
      <c r="I51" s="179"/>
      <c r="J51" s="179"/>
    </row>
    <row r="52" spans="1:10" s="184" customFormat="1" ht="14.25" x14ac:dyDescent="0.2">
      <c r="A52" s="40" t="s">
        <v>9</v>
      </c>
      <c r="B52" s="264"/>
      <c r="E52" s="179"/>
      <c r="F52" s="179"/>
      <c r="G52" s="179"/>
      <c r="H52" s="179"/>
      <c r="I52" s="179"/>
      <c r="J52" s="179"/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77</v>
      </c>
    </row>
    <row r="58" spans="1:10" x14ac:dyDescent="0.2">
      <c r="A58" s="26" t="s">
        <v>78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128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265"/>
      <c r="C11" s="189">
        <v>31</v>
      </c>
      <c r="D11" s="108">
        <v>32</v>
      </c>
      <c r="E11" s="102">
        <v>32</v>
      </c>
      <c r="F11" s="158">
        <v>29</v>
      </c>
      <c r="G11" s="266">
        <f>M11</f>
        <v>28</v>
      </c>
      <c r="H11" s="192"/>
      <c r="I11" s="193"/>
      <c r="J11" s="114" t="s">
        <v>4</v>
      </c>
      <c r="K11" s="118" t="s">
        <v>4</v>
      </c>
      <c r="L11" s="177"/>
      <c r="M11" s="267">
        <v>28</v>
      </c>
      <c r="N11" s="91"/>
      <c r="O11" s="91"/>
    </row>
    <row r="12" spans="1:16" ht="13.5" thickBot="1" x14ac:dyDescent="0.25">
      <c r="A12" s="33" t="s">
        <v>44</v>
      </c>
      <c r="B12" s="196"/>
      <c r="C12" s="197">
        <v>31</v>
      </c>
      <c r="D12" s="198">
        <v>32</v>
      </c>
      <c r="E12" s="103">
        <v>32</v>
      </c>
      <c r="F12" s="159">
        <v>29</v>
      </c>
      <c r="G12" s="200">
        <f>M12</f>
        <v>27</v>
      </c>
      <c r="H12" s="201"/>
      <c r="I12" s="200"/>
      <c r="J12" s="115"/>
      <c r="K12" s="61" t="s">
        <v>4</v>
      </c>
      <c r="L12" s="177"/>
      <c r="M12" s="268">
        <v>27</v>
      </c>
      <c r="N12" s="173"/>
      <c r="O12" s="173"/>
    </row>
    <row r="13" spans="1:16" x14ac:dyDescent="0.2">
      <c r="A13" s="34" t="s">
        <v>62</v>
      </c>
      <c r="B13" s="50"/>
      <c r="C13" s="269">
        <v>28337</v>
      </c>
      <c r="D13" s="108" t="s">
        <v>4</v>
      </c>
      <c r="E13" s="108" t="s">
        <v>4</v>
      </c>
      <c r="F13" s="139">
        <v>30184</v>
      </c>
      <c r="G13" s="79">
        <f>M13</f>
        <v>21632</v>
      </c>
      <c r="H13" s="80"/>
      <c r="I13" s="79"/>
      <c r="J13" s="111" t="s">
        <v>4</v>
      </c>
      <c r="K13" s="6" t="s">
        <v>4</v>
      </c>
      <c r="L13" s="177"/>
      <c r="M13" s="142">
        <v>21632</v>
      </c>
      <c r="N13" s="93"/>
      <c r="O13" s="93"/>
    </row>
    <row r="14" spans="1:16" x14ac:dyDescent="0.2">
      <c r="A14" s="35" t="s">
        <v>63</v>
      </c>
      <c r="B14" s="50"/>
      <c r="C14" s="269">
        <v>19354</v>
      </c>
      <c r="D14" s="109" t="s">
        <v>4</v>
      </c>
      <c r="E14" s="109" t="s">
        <v>4</v>
      </c>
      <c r="F14" s="137">
        <v>19005</v>
      </c>
      <c r="G14" s="79">
        <f t="shared" ref="G14:G23" si="0">M14</f>
        <v>18359</v>
      </c>
      <c r="H14" s="80"/>
      <c r="I14" s="79"/>
      <c r="J14" s="111" t="s">
        <v>4</v>
      </c>
      <c r="K14" s="6" t="s">
        <v>4</v>
      </c>
      <c r="L14" s="177"/>
      <c r="M14" s="143">
        <v>18359</v>
      </c>
      <c r="N14" s="93"/>
      <c r="O14" s="93"/>
    </row>
    <row r="15" spans="1:16" x14ac:dyDescent="0.2">
      <c r="A15" s="35" t="s">
        <v>43</v>
      </c>
      <c r="B15" s="50" t="s">
        <v>42</v>
      </c>
      <c r="C15" s="269">
        <v>13</v>
      </c>
      <c r="D15" s="109" t="s">
        <v>4</v>
      </c>
      <c r="E15" s="109" t="s">
        <v>4</v>
      </c>
      <c r="F15" s="137">
        <v>13</v>
      </c>
      <c r="G15" s="79">
        <f t="shared" si="0"/>
        <v>12</v>
      </c>
      <c r="H15" s="80"/>
      <c r="I15" s="79"/>
      <c r="J15" s="111" t="s">
        <v>4</v>
      </c>
      <c r="K15" s="6" t="s">
        <v>4</v>
      </c>
      <c r="L15" s="177"/>
      <c r="M15" s="143">
        <v>12</v>
      </c>
      <c r="N15" s="93"/>
      <c r="O15" s="93"/>
    </row>
    <row r="16" spans="1:16" x14ac:dyDescent="0.2">
      <c r="A16" s="35" t="s">
        <v>41</v>
      </c>
      <c r="B16" s="50" t="s">
        <v>4</v>
      </c>
      <c r="C16" s="269">
        <v>8909</v>
      </c>
      <c r="D16" s="109" t="s">
        <v>4</v>
      </c>
      <c r="E16" s="109" t="s">
        <v>4</v>
      </c>
      <c r="F16" s="137">
        <v>23345</v>
      </c>
      <c r="G16" s="79">
        <f t="shared" si="0"/>
        <v>15771</v>
      </c>
      <c r="H16" s="80"/>
      <c r="I16" s="79"/>
      <c r="J16" s="111" t="s">
        <v>4</v>
      </c>
      <c r="K16" s="6" t="s">
        <v>4</v>
      </c>
      <c r="L16" s="177"/>
      <c r="M16" s="143">
        <v>15771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270">
        <v>10725</v>
      </c>
      <c r="D17" s="110" t="s">
        <v>4</v>
      </c>
      <c r="E17" s="110" t="s">
        <v>4</v>
      </c>
      <c r="F17" s="160">
        <v>11392</v>
      </c>
      <c r="G17" s="79">
        <f t="shared" si="0"/>
        <v>11873</v>
      </c>
      <c r="H17" s="81"/>
      <c r="I17" s="82"/>
      <c r="J17" s="116" t="s">
        <v>4</v>
      </c>
      <c r="K17" s="7" t="s">
        <v>4</v>
      </c>
      <c r="L17" s="177"/>
      <c r="M17" s="144">
        <v>11873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28630</v>
      </c>
      <c r="D18" s="52" t="s">
        <v>4</v>
      </c>
      <c r="E18" s="52" t="s">
        <v>4</v>
      </c>
      <c r="F18" s="21">
        <f>F13-F14+F15+F16+F17</f>
        <v>45929</v>
      </c>
      <c r="G18" s="21">
        <f>G13-G14+G15+G16+G17</f>
        <v>30929</v>
      </c>
      <c r="H18" s="53"/>
      <c r="I18" s="54"/>
      <c r="J18" s="63" t="s">
        <v>4</v>
      </c>
      <c r="K18" s="8" t="s">
        <v>4</v>
      </c>
      <c r="L18" s="177"/>
      <c r="M18" s="145">
        <f>M13-M14+M15+M16+M17</f>
        <v>30929</v>
      </c>
      <c r="N18" s="145">
        <f t="shared" ref="N18:O18" si="1">N13-N14+N15+N16+N17</f>
        <v>0</v>
      </c>
      <c r="O18" s="145">
        <f t="shared" si="1"/>
        <v>0</v>
      </c>
    </row>
    <row r="19" spans="1:15" x14ac:dyDescent="0.2">
      <c r="A19" s="32" t="s">
        <v>66</v>
      </c>
      <c r="B19" s="55" t="s">
        <v>67</v>
      </c>
      <c r="C19" s="271">
        <v>9024</v>
      </c>
      <c r="D19" s="108" t="s">
        <v>4</v>
      </c>
      <c r="E19" s="108" t="s">
        <v>4</v>
      </c>
      <c r="F19" s="160">
        <v>11218</v>
      </c>
      <c r="G19" s="79">
        <f t="shared" si="0"/>
        <v>3413</v>
      </c>
      <c r="H19" s="83"/>
      <c r="I19" s="84"/>
      <c r="J19" s="116" t="s">
        <v>4</v>
      </c>
      <c r="K19" s="7" t="s">
        <v>4</v>
      </c>
      <c r="L19" s="177"/>
      <c r="M19" s="146">
        <v>3413</v>
      </c>
      <c r="N19" s="94"/>
      <c r="O19" s="94"/>
    </row>
    <row r="20" spans="1:15" x14ac:dyDescent="0.2">
      <c r="A20" s="35" t="s">
        <v>37</v>
      </c>
      <c r="B20" s="50" t="s">
        <v>36</v>
      </c>
      <c r="C20" s="272">
        <v>7089</v>
      </c>
      <c r="D20" s="109" t="s">
        <v>4</v>
      </c>
      <c r="E20" s="109" t="s">
        <v>4</v>
      </c>
      <c r="F20" s="137">
        <v>4899</v>
      </c>
      <c r="G20" s="79">
        <f t="shared" si="0"/>
        <v>7998</v>
      </c>
      <c r="H20" s="80"/>
      <c r="I20" s="79"/>
      <c r="J20" s="111" t="s">
        <v>4</v>
      </c>
      <c r="K20" s="6" t="s">
        <v>4</v>
      </c>
      <c r="L20" s="177"/>
      <c r="M20" s="143">
        <v>7998</v>
      </c>
      <c r="N20" s="93"/>
      <c r="O20" s="93"/>
    </row>
    <row r="21" spans="1:15" x14ac:dyDescent="0.2">
      <c r="A21" s="35" t="s">
        <v>35</v>
      </c>
      <c r="B21" s="50" t="s">
        <v>4</v>
      </c>
      <c r="C21" s="272">
        <v>0</v>
      </c>
      <c r="D21" s="109" t="s">
        <v>4</v>
      </c>
      <c r="E21" s="109" t="s">
        <v>4</v>
      </c>
      <c r="F21" s="137">
        <v>0</v>
      </c>
      <c r="G21" s="79">
        <f t="shared" si="0"/>
        <v>0</v>
      </c>
      <c r="H21" s="80"/>
      <c r="I21" s="79"/>
      <c r="J21" s="111" t="s">
        <v>4</v>
      </c>
      <c r="K21" s="6" t="s">
        <v>4</v>
      </c>
      <c r="L21" s="177"/>
      <c r="M21" s="143">
        <v>0</v>
      </c>
      <c r="N21" s="93"/>
      <c r="O21" s="93"/>
    </row>
    <row r="22" spans="1:15" x14ac:dyDescent="0.2">
      <c r="A22" s="35" t="s">
        <v>34</v>
      </c>
      <c r="B22" s="50" t="s">
        <v>4</v>
      </c>
      <c r="C22" s="272">
        <v>12123</v>
      </c>
      <c r="D22" s="109" t="s">
        <v>4</v>
      </c>
      <c r="E22" s="109" t="s">
        <v>4</v>
      </c>
      <c r="F22" s="137">
        <v>26260</v>
      </c>
      <c r="G22" s="79">
        <f t="shared" si="0"/>
        <v>16065</v>
      </c>
      <c r="H22" s="80"/>
      <c r="I22" s="79"/>
      <c r="J22" s="111" t="s">
        <v>4</v>
      </c>
      <c r="K22" s="6" t="s">
        <v>4</v>
      </c>
      <c r="L22" s="177"/>
      <c r="M22" s="143">
        <v>16065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272">
        <v>0</v>
      </c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7"/>
      <c r="M23" s="147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273">
        <v>33410</v>
      </c>
      <c r="D24" s="125">
        <v>28454</v>
      </c>
      <c r="E24" s="96">
        <v>28454</v>
      </c>
      <c r="F24" s="125">
        <v>0</v>
      </c>
      <c r="G24" s="86">
        <f>M24-F24</f>
        <v>0</v>
      </c>
      <c r="H24" s="164"/>
      <c r="I24" s="85"/>
      <c r="J24" s="69">
        <f t="shared" ref="J24:J47" si="2">SUM(F24:I24)</f>
        <v>0</v>
      </c>
      <c r="K24" s="119">
        <f>IF(E24=0,"x",(J24/E24*100))</f>
        <v>0</v>
      </c>
      <c r="L24" s="177"/>
      <c r="M24" s="142"/>
      <c r="N24" s="148"/>
      <c r="O24" s="149"/>
    </row>
    <row r="25" spans="1:15" x14ac:dyDescent="0.2">
      <c r="A25" s="35" t="s">
        <v>31</v>
      </c>
      <c r="B25" s="58" t="s">
        <v>4</v>
      </c>
      <c r="C25" s="269">
        <v>5466</v>
      </c>
      <c r="D25" s="126"/>
      <c r="E25" s="97">
        <v>2401</v>
      </c>
      <c r="F25" s="126">
        <v>0</v>
      </c>
      <c r="G25" s="80">
        <f t="shared" ref="G25:G42" si="3">M25-F25</f>
        <v>0</v>
      </c>
      <c r="H25" s="165"/>
      <c r="I25" s="79"/>
      <c r="J25" s="111">
        <f t="shared" si="2"/>
        <v>0</v>
      </c>
      <c r="K25" s="120">
        <f>IF(E25=0,"x",(J25/E25)*100)</f>
        <v>0</v>
      </c>
      <c r="L25" s="177"/>
      <c r="M25" s="143"/>
      <c r="N25" s="93"/>
      <c r="O25" s="150"/>
    </row>
    <row r="26" spans="1:15" ht="13.5" thickBot="1" x14ac:dyDescent="0.25">
      <c r="A26" s="33" t="s">
        <v>30</v>
      </c>
      <c r="B26" s="59">
        <v>672</v>
      </c>
      <c r="C26" s="274">
        <v>27944</v>
      </c>
      <c r="D26" s="127">
        <v>28454</v>
      </c>
      <c r="E26" s="98">
        <v>26053</v>
      </c>
      <c r="F26" s="161">
        <v>0</v>
      </c>
      <c r="G26" s="87">
        <f t="shared" si="3"/>
        <v>0</v>
      </c>
      <c r="H26" s="166"/>
      <c r="I26" s="88"/>
      <c r="J26" s="112">
        <f t="shared" si="2"/>
        <v>0</v>
      </c>
      <c r="K26" s="121">
        <f t="shared" ref="K26" si="4">IF(E26=0,"x",(J26/E26*100))</f>
        <v>0</v>
      </c>
      <c r="L26" s="177"/>
      <c r="M26" s="144"/>
      <c r="N26" s="92"/>
      <c r="O26" s="151"/>
    </row>
    <row r="27" spans="1:15" x14ac:dyDescent="0.2">
      <c r="A27" s="34" t="s">
        <v>6</v>
      </c>
      <c r="B27" s="57">
        <v>501</v>
      </c>
      <c r="C27" s="269">
        <v>1991</v>
      </c>
      <c r="D27" s="128">
        <v>1870</v>
      </c>
      <c r="E27" s="99">
        <v>1020</v>
      </c>
      <c r="F27" s="128">
        <v>175</v>
      </c>
      <c r="G27" s="86">
        <f t="shared" si="3"/>
        <v>347</v>
      </c>
      <c r="H27" s="167"/>
      <c r="I27" s="84"/>
      <c r="J27" s="69">
        <f t="shared" si="2"/>
        <v>522</v>
      </c>
      <c r="K27" s="124">
        <f t="shared" ref="K27:K47" si="5">IF(E27=0,"x",(J27/E27)*100)</f>
        <v>51.17647058823529</v>
      </c>
      <c r="L27" s="177"/>
      <c r="M27" s="146">
        <v>522</v>
      </c>
      <c r="N27" s="152"/>
      <c r="O27" s="153"/>
    </row>
    <row r="28" spans="1:15" x14ac:dyDescent="0.2">
      <c r="A28" s="35" t="s">
        <v>29</v>
      </c>
      <c r="B28" s="58">
        <v>502</v>
      </c>
      <c r="C28" s="269">
        <v>9740</v>
      </c>
      <c r="D28" s="129">
        <v>14138</v>
      </c>
      <c r="E28" s="100">
        <v>6811</v>
      </c>
      <c r="F28" s="129">
        <v>1450</v>
      </c>
      <c r="G28" s="80">
        <f t="shared" si="3"/>
        <v>527</v>
      </c>
      <c r="H28" s="165"/>
      <c r="I28" s="79"/>
      <c r="J28" s="111">
        <f t="shared" si="2"/>
        <v>1977</v>
      </c>
      <c r="K28" s="120">
        <f t="shared" si="5"/>
        <v>29.026574658640435</v>
      </c>
      <c r="L28" s="177"/>
      <c r="M28" s="143">
        <v>1977</v>
      </c>
      <c r="N28" s="93"/>
      <c r="O28" s="150"/>
    </row>
    <row r="29" spans="1:15" x14ac:dyDescent="0.2">
      <c r="A29" s="35" t="s">
        <v>5</v>
      </c>
      <c r="B29" s="58">
        <v>504</v>
      </c>
      <c r="C29" s="269">
        <v>3</v>
      </c>
      <c r="D29" s="129">
        <v>0</v>
      </c>
      <c r="E29" s="100">
        <v>0</v>
      </c>
      <c r="F29" s="129">
        <v>0</v>
      </c>
      <c r="G29" s="80">
        <f t="shared" si="3"/>
        <v>0</v>
      </c>
      <c r="H29" s="165"/>
      <c r="I29" s="79"/>
      <c r="J29" s="111">
        <f t="shared" si="2"/>
        <v>0</v>
      </c>
      <c r="K29" s="120" t="str">
        <f t="shared" si="5"/>
        <v>x</v>
      </c>
      <c r="L29" s="177"/>
      <c r="M29" s="143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269">
        <v>6800</v>
      </c>
      <c r="D30" s="129">
        <v>5700</v>
      </c>
      <c r="E30" s="100">
        <v>5000</v>
      </c>
      <c r="F30" s="129">
        <v>293</v>
      </c>
      <c r="G30" s="80">
        <f t="shared" si="3"/>
        <v>677</v>
      </c>
      <c r="H30" s="165"/>
      <c r="I30" s="79"/>
      <c r="J30" s="111">
        <f t="shared" si="2"/>
        <v>970</v>
      </c>
      <c r="K30" s="120">
        <f t="shared" si="5"/>
        <v>19.400000000000002</v>
      </c>
      <c r="L30" s="177"/>
      <c r="M30" s="143">
        <v>970</v>
      </c>
      <c r="N30" s="93"/>
      <c r="O30" s="150"/>
    </row>
    <row r="31" spans="1:15" x14ac:dyDescent="0.2">
      <c r="A31" s="35" t="s">
        <v>1</v>
      </c>
      <c r="B31" s="58">
        <v>518</v>
      </c>
      <c r="C31" s="269">
        <v>2586</v>
      </c>
      <c r="D31" s="129">
        <v>1894</v>
      </c>
      <c r="E31" s="100">
        <v>1564</v>
      </c>
      <c r="F31" s="129">
        <v>299</v>
      </c>
      <c r="G31" s="80">
        <f t="shared" si="3"/>
        <v>397</v>
      </c>
      <c r="H31" s="165"/>
      <c r="I31" s="79"/>
      <c r="J31" s="111">
        <f t="shared" si="2"/>
        <v>696</v>
      </c>
      <c r="K31" s="120">
        <f t="shared" si="5"/>
        <v>44.501278772378519</v>
      </c>
      <c r="L31" s="177"/>
      <c r="M31" s="143">
        <v>696</v>
      </c>
      <c r="N31" s="93"/>
      <c r="O31" s="150"/>
    </row>
    <row r="32" spans="1:15" x14ac:dyDescent="0.2">
      <c r="A32" s="35" t="s">
        <v>28</v>
      </c>
      <c r="B32" s="58">
        <v>521</v>
      </c>
      <c r="C32" s="269">
        <v>15638</v>
      </c>
      <c r="D32" s="129">
        <v>16166</v>
      </c>
      <c r="E32" s="100">
        <v>14566</v>
      </c>
      <c r="F32" s="129">
        <v>3327</v>
      </c>
      <c r="G32" s="80">
        <f t="shared" si="3"/>
        <v>3540</v>
      </c>
      <c r="H32" s="165"/>
      <c r="I32" s="79"/>
      <c r="J32" s="111">
        <f t="shared" si="2"/>
        <v>6867</v>
      </c>
      <c r="K32" s="120">
        <f t="shared" si="5"/>
        <v>47.144034051901691</v>
      </c>
      <c r="L32" s="177"/>
      <c r="M32" s="143">
        <v>6867</v>
      </c>
      <c r="N32" s="93"/>
      <c r="O32" s="150"/>
    </row>
    <row r="33" spans="1:15" x14ac:dyDescent="0.2">
      <c r="A33" s="35" t="s">
        <v>27</v>
      </c>
      <c r="B33" s="58" t="s">
        <v>26</v>
      </c>
      <c r="C33" s="269">
        <v>6120</v>
      </c>
      <c r="D33" s="129">
        <v>6005</v>
      </c>
      <c r="E33" s="100">
        <v>5627</v>
      </c>
      <c r="F33" s="129">
        <v>1287</v>
      </c>
      <c r="G33" s="80">
        <f t="shared" si="3"/>
        <v>1375</v>
      </c>
      <c r="H33" s="165"/>
      <c r="I33" s="79"/>
      <c r="J33" s="111">
        <f t="shared" si="2"/>
        <v>2662</v>
      </c>
      <c r="K33" s="120">
        <f t="shared" si="5"/>
        <v>47.307623955926779</v>
      </c>
      <c r="L33" s="177"/>
      <c r="M33" s="143">
        <v>2662</v>
      </c>
      <c r="N33" s="93"/>
      <c r="O33" s="150"/>
    </row>
    <row r="34" spans="1:15" x14ac:dyDescent="0.2">
      <c r="A34" s="35" t="s">
        <v>25</v>
      </c>
      <c r="B34" s="58">
        <v>557</v>
      </c>
      <c r="C34" s="269">
        <v>0</v>
      </c>
      <c r="D34" s="129">
        <v>0</v>
      </c>
      <c r="E34" s="100">
        <v>0</v>
      </c>
      <c r="F34" s="129">
        <v>0</v>
      </c>
      <c r="G34" s="80">
        <f t="shared" si="3"/>
        <v>0</v>
      </c>
      <c r="H34" s="165"/>
      <c r="I34" s="79"/>
      <c r="J34" s="111">
        <f t="shared" si="2"/>
        <v>0</v>
      </c>
      <c r="K34" s="120" t="str">
        <f t="shared" si="5"/>
        <v>x</v>
      </c>
      <c r="L34" s="177"/>
      <c r="M34" s="143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269">
        <v>1225</v>
      </c>
      <c r="D35" s="129">
        <v>977</v>
      </c>
      <c r="E35" s="100">
        <v>928</v>
      </c>
      <c r="F35" s="129">
        <v>325</v>
      </c>
      <c r="G35" s="80">
        <f t="shared" si="3"/>
        <v>292</v>
      </c>
      <c r="H35" s="165"/>
      <c r="I35" s="79"/>
      <c r="J35" s="111">
        <f t="shared" si="2"/>
        <v>617</v>
      </c>
      <c r="K35" s="120">
        <f t="shared" si="5"/>
        <v>66.487068965517238</v>
      </c>
      <c r="L35" s="177"/>
      <c r="M35" s="143">
        <v>617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270">
        <v>959</v>
      </c>
      <c r="D36" s="130">
        <v>535</v>
      </c>
      <c r="E36" s="101">
        <v>441</v>
      </c>
      <c r="F36" s="162">
        <v>34</v>
      </c>
      <c r="G36" s="87">
        <f t="shared" si="3"/>
        <v>92</v>
      </c>
      <c r="H36" s="168"/>
      <c r="I36" s="79"/>
      <c r="J36" s="112">
        <f t="shared" si="2"/>
        <v>126</v>
      </c>
      <c r="K36" s="121">
        <f t="shared" si="5"/>
        <v>28.571428571428569</v>
      </c>
      <c r="L36" s="177"/>
      <c r="M36" s="147">
        <v>126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6">SUM(C27:C36)</f>
        <v>45062</v>
      </c>
      <c r="D37" s="52">
        <f t="shared" si="6"/>
        <v>47285</v>
      </c>
      <c r="E37" s="63">
        <f t="shared" si="6"/>
        <v>35957</v>
      </c>
      <c r="F37" s="52">
        <f t="shared" si="6"/>
        <v>7190</v>
      </c>
      <c r="G37" s="275">
        <f t="shared" si="3"/>
        <v>7247</v>
      </c>
      <c r="H37" s="23">
        <f t="shared" si="6"/>
        <v>0</v>
      </c>
      <c r="I37" s="89">
        <f t="shared" si="6"/>
        <v>0</v>
      </c>
      <c r="J37" s="63">
        <f t="shared" si="2"/>
        <v>14437</v>
      </c>
      <c r="K37" s="122">
        <f t="shared" si="5"/>
        <v>40.150735600856578</v>
      </c>
      <c r="L37" s="177"/>
      <c r="M37" s="21">
        <f>SUM(M27:M36)</f>
        <v>14437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276">
        <v>0</v>
      </c>
      <c r="D38" s="128">
        <v>0</v>
      </c>
      <c r="E38" s="99">
        <v>0</v>
      </c>
      <c r="F38" s="163">
        <v>0</v>
      </c>
      <c r="G38" s="83">
        <f t="shared" si="3"/>
        <v>0</v>
      </c>
      <c r="H38" s="167"/>
      <c r="I38" s="79"/>
      <c r="J38" s="69">
        <f t="shared" si="2"/>
        <v>0</v>
      </c>
      <c r="K38" s="119" t="str">
        <f t="shared" si="5"/>
        <v>x</v>
      </c>
      <c r="L38" s="177"/>
      <c r="M38" s="146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269">
        <v>16600</v>
      </c>
      <c r="D39" s="129">
        <v>16600</v>
      </c>
      <c r="E39" s="100">
        <v>7800</v>
      </c>
      <c r="F39" s="129">
        <v>2607</v>
      </c>
      <c r="G39" s="80">
        <f t="shared" si="3"/>
        <v>1091</v>
      </c>
      <c r="H39" s="165"/>
      <c r="I39" s="79"/>
      <c r="J39" s="111">
        <f t="shared" si="2"/>
        <v>3698</v>
      </c>
      <c r="K39" s="120">
        <f t="shared" si="5"/>
        <v>47.410256410256416</v>
      </c>
      <c r="L39" s="177"/>
      <c r="M39" s="143">
        <v>3698</v>
      </c>
      <c r="N39" s="93"/>
      <c r="O39" s="150"/>
    </row>
    <row r="40" spans="1:15" x14ac:dyDescent="0.2">
      <c r="A40" s="35" t="s">
        <v>19</v>
      </c>
      <c r="B40" s="58">
        <v>604</v>
      </c>
      <c r="C40" s="269">
        <v>6</v>
      </c>
      <c r="D40" s="129">
        <v>0</v>
      </c>
      <c r="E40" s="100">
        <v>0</v>
      </c>
      <c r="F40" s="129">
        <v>0</v>
      </c>
      <c r="G40" s="80">
        <f t="shared" si="3"/>
        <v>271</v>
      </c>
      <c r="H40" s="165"/>
      <c r="I40" s="79"/>
      <c r="J40" s="111">
        <f t="shared" si="2"/>
        <v>271</v>
      </c>
      <c r="K40" s="120" t="str">
        <f t="shared" si="5"/>
        <v>x</v>
      </c>
      <c r="L40" s="177"/>
      <c r="M40" s="143">
        <v>271</v>
      </c>
      <c r="N40" s="93"/>
      <c r="O40" s="150"/>
    </row>
    <row r="41" spans="1:15" x14ac:dyDescent="0.2">
      <c r="A41" s="35" t="s">
        <v>18</v>
      </c>
      <c r="B41" s="58" t="s">
        <v>17</v>
      </c>
      <c r="C41" s="269">
        <v>27944</v>
      </c>
      <c r="D41" s="129">
        <v>28454</v>
      </c>
      <c r="E41" s="100">
        <v>26053</v>
      </c>
      <c r="F41" s="129">
        <v>7520</v>
      </c>
      <c r="G41" s="80">
        <f t="shared" si="3"/>
        <v>6265</v>
      </c>
      <c r="H41" s="165"/>
      <c r="I41" s="79"/>
      <c r="J41" s="111">
        <f t="shared" si="2"/>
        <v>13785</v>
      </c>
      <c r="K41" s="120">
        <f t="shared" si="5"/>
        <v>52.911372970483249</v>
      </c>
      <c r="L41" s="177"/>
      <c r="M41" s="143">
        <v>13785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270">
        <v>807</v>
      </c>
      <c r="D42" s="130">
        <v>2231</v>
      </c>
      <c r="E42" s="101">
        <v>2104</v>
      </c>
      <c r="F42" s="162">
        <v>220</v>
      </c>
      <c r="G42" s="87">
        <f t="shared" si="3"/>
        <v>-84</v>
      </c>
      <c r="H42" s="168"/>
      <c r="I42" s="79"/>
      <c r="J42" s="112">
        <f t="shared" si="2"/>
        <v>136</v>
      </c>
      <c r="K42" s="121">
        <f t="shared" si="5"/>
        <v>6.4638783269961975</v>
      </c>
      <c r="L42" s="177"/>
      <c r="M42" s="147">
        <v>136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7">SUM(C38:C42)</f>
        <v>45357</v>
      </c>
      <c r="D43" s="63">
        <f t="shared" si="7"/>
        <v>47285</v>
      </c>
      <c r="E43" s="63">
        <f t="shared" si="7"/>
        <v>35957</v>
      </c>
      <c r="F43" s="8">
        <f t="shared" si="7"/>
        <v>10347</v>
      </c>
      <c r="G43" s="277">
        <f t="shared" si="7"/>
        <v>7543</v>
      </c>
      <c r="H43" s="21">
        <f t="shared" si="7"/>
        <v>0</v>
      </c>
      <c r="I43" s="90">
        <f t="shared" si="7"/>
        <v>0</v>
      </c>
      <c r="J43" s="63">
        <f t="shared" si="2"/>
        <v>17890</v>
      </c>
      <c r="K43" s="124">
        <f t="shared" si="5"/>
        <v>49.753872681258173</v>
      </c>
      <c r="L43" s="177"/>
      <c r="M43" s="21">
        <f>SUM(M38:M42)</f>
        <v>17890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7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8">C43-C41</f>
        <v>17413</v>
      </c>
      <c r="D45" s="63">
        <f t="shared" si="8"/>
        <v>18831</v>
      </c>
      <c r="E45" s="63">
        <f t="shared" si="8"/>
        <v>9904</v>
      </c>
      <c r="F45" s="8">
        <f t="shared" si="8"/>
        <v>2827</v>
      </c>
      <c r="G45" s="64">
        <f t="shared" si="8"/>
        <v>1278</v>
      </c>
      <c r="H45" s="8">
        <f t="shared" si="8"/>
        <v>0</v>
      </c>
      <c r="I45" s="64">
        <f t="shared" si="8"/>
        <v>0</v>
      </c>
      <c r="J45" s="69">
        <f t="shared" si="2"/>
        <v>4105</v>
      </c>
      <c r="K45" s="119">
        <f t="shared" si="5"/>
        <v>41.447899838449111</v>
      </c>
      <c r="L45" s="177"/>
      <c r="M45" s="8">
        <f>M43-M41</f>
        <v>4105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9">C43-C37</f>
        <v>295</v>
      </c>
      <c r="D46" s="63">
        <f t="shared" si="9"/>
        <v>0</v>
      </c>
      <c r="E46" s="63">
        <f t="shared" si="9"/>
        <v>0</v>
      </c>
      <c r="F46" s="8">
        <f t="shared" si="9"/>
        <v>3157</v>
      </c>
      <c r="G46" s="64">
        <f t="shared" si="9"/>
        <v>296</v>
      </c>
      <c r="H46" s="8">
        <f t="shared" si="9"/>
        <v>0</v>
      </c>
      <c r="I46" s="64">
        <f t="shared" si="9"/>
        <v>0</v>
      </c>
      <c r="J46" s="69">
        <f t="shared" si="2"/>
        <v>3453</v>
      </c>
      <c r="K46" s="119" t="str">
        <f t="shared" si="5"/>
        <v>x</v>
      </c>
      <c r="L46" s="177"/>
      <c r="M46" s="8">
        <f>M43-M37</f>
        <v>3453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0">C46-C41</f>
        <v>-27649</v>
      </c>
      <c r="D47" s="63">
        <f t="shared" si="10"/>
        <v>-28454</v>
      </c>
      <c r="E47" s="63">
        <f t="shared" si="10"/>
        <v>-26053</v>
      </c>
      <c r="F47" s="8">
        <f t="shared" si="10"/>
        <v>-4363</v>
      </c>
      <c r="G47" s="64">
        <f t="shared" si="10"/>
        <v>-5969</v>
      </c>
      <c r="H47" s="8">
        <f t="shared" si="10"/>
        <v>0</v>
      </c>
      <c r="I47" s="64">
        <f t="shared" si="10"/>
        <v>0</v>
      </c>
      <c r="J47" s="63">
        <f t="shared" si="2"/>
        <v>-10332</v>
      </c>
      <c r="K47" s="119">
        <f t="shared" si="5"/>
        <v>39.657621003339351</v>
      </c>
      <c r="L47" s="177"/>
      <c r="M47" s="8">
        <f>M46-M41</f>
        <v>-10332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79</v>
      </c>
    </row>
    <row r="58" spans="1:10" x14ac:dyDescent="0.2">
      <c r="A58" s="26" t="s">
        <v>80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180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B6" s="181"/>
      <c r="C6" s="182"/>
      <c r="F6" s="14"/>
      <c r="G6" s="14"/>
    </row>
    <row r="7" spans="1:16" ht="24.75" customHeight="1" thickBot="1" x14ac:dyDescent="0.3">
      <c r="A7" s="30" t="s">
        <v>60</v>
      </c>
      <c r="B7" s="183"/>
      <c r="C7" s="395" t="s">
        <v>129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398"/>
      <c r="H9" s="398"/>
      <c r="I9" s="399"/>
      <c r="J9" s="13" t="s">
        <v>69</v>
      </c>
      <c r="K9" s="12" t="s">
        <v>55</v>
      </c>
      <c r="L9" s="184"/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L10" s="184"/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188"/>
      <c r="C11" s="189">
        <v>161</v>
      </c>
      <c r="D11" s="108">
        <v>205</v>
      </c>
      <c r="E11" s="190">
        <v>205</v>
      </c>
      <c r="F11" s="278">
        <v>162</v>
      </c>
      <c r="G11" s="191">
        <f>M11</f>
        <v>164</v>
      </c>
      <c r="H11" s="192"/>
      <c r="I11" s="193"/>
      <c r="J11" s="114" t="s">
        <v>4</v>
      </c>
      <c r="K11" s="118" t="s">
        <v>4</v>
      </c>
      <c r="L11" s="194"/>
      <c r="M11" s="195">
        <v>164</v>
      </c>
      <c r="N11" s="91"/>
      <c r="O11" s="91"/>
    </row>
    <row r="12" spans="1:16" ht="13.5" thickBot="1" x14ac:dyDescent="0.25">
      <c r="A12" s="33" t="s">
        <v>44</v>
      </c>
      <c r="B12" s="196"/>
      <c r="C12" s="197">
        <v>157</v>
      </c>
      <c r="D12" s="198">
        <v>205</v>
      </c>
      <c r="E12" s="199">
        <v>206</v>
      </c>
      <c r="F12" s="279">
        <v>156.66999999999999</v>
      </c>
      <c r="G12" s="200">
        <f>M12</f>
        <v>158.6</v>
      </c>
      <c r="H12" s="201"/>
      <c r="I12" s="200"/>
      <c r="J12" s="115"/>
      <c r="K12" s="61" t="s">
        <v>4</v>
      </c>
      <c r="L12" s="194"/>
      <c r="M12" s="202">
        <v>158.6</v>
      </c>
      <c r="N12" s="173"/>
      <c r="O12" s="173"/>
    </row>
    <row r="13" spans="1:16" x14ac:dyDescent="0.2">
      <c r="A13" s="34" t="s">
        <v>62</v>
      </c>
      <c r="B13" s="203"/>
      <c r="C13" s="204">
        <v>60667</v>
      </c>
      <c r="D13" s="108" t="s">
        <v>4</v>
      </c>
      <c r="E13" s="108" t="s">
        <v>4</v>
      </c>
      <c r="F13" s="139">
        <v>60436</v>
      </c>
      <c r="G13" s="205">
        <f>M13</f>
        <v>60829</v>
      </c>
      <c r="H13" s="206"/>
      <c r="I13" s="205"/>
      <c r="J13" s="111" t="s">
        <v>4</v>
      </c>
      <c r="K13" s="6" t="s">
        <v>4</v>
      </c>
      <c r="L13" s="194"/>
      <c r="M13" s="207">
        <v>60829</v>
      </c>
      <c r="N13" s="93"/>
      <c r="O13" s="93"/>
    </row>
    <row r="14" spans="1:16" x14ac:dyDescent="0.2">
      <c r="A14" s="35" t="s">
        <v>63</v>
      </c>
      <c r="B14" s="203"/>
      <c r="C14" s="204">
        <v>52995</v>
      </c>
      <c r="D14" s="109" t="s">
        <v>4</v>
      </c>
      <c r="E14" s="109" t="s">
        <v>4</v>
      </c>
      <c r="F14" s="137">
        <v>53129</v>
      </c>
      <c r="G14" s="205">
        <f t="shared" ref="G14:G23" si="0">M14</f>
        <v>59961</v>
      </c>
      <c r="H14" s="206"/>
      <c r="I14" s="205"/>
      <c r="J14" s="111" t="s">
        <v>4</v>
      </c>
      <c r="K14" s="6" t="s">
        <v>4</v>
      </c>
      <c r="L14" s="194"/>
      <c r="M14" s="208">
        <v>59961</v>
      </c>
      <c r="N14" s="93"/>
      <c r="O14" s="93"/>
    </row>
    <row r="15" spans="1:16" x14ac:dyDescent="0.2">
      <c r="A15" s="35" t="s">
        <v>43</v>
      </c>
      <c r="B15" s="203" t="s">
        <v>42</v>
      </c>
      <c r="C15" s="204">
        <v>1461</v>
      </c>
      <c r="D15" s="109" t="s">
        <v>4</v>
      </c>
      <c r="E15" s="109" t="s">
        <v>4</v>
      </c>
      <c r="F15" s="137">
        <v>1699</v>
      </c>
      <c r="G15" s="205">
        <f t="shared" si="0"/>
        <v>1530</v>
      </c>
      <c r="H15" s="206"/>
      <c r="I15" s="205"/>
      <c r="J15" s="111" t="s">
        <v>4</v>
      </c>
      <c r="K15" s="6" t="s">
        <v>4</v>
      </c>
      <c r="L15" s="194"/>
      <c r="M15" s="208">
        <v>1530</v>
      </c>
      <c r="N15" s="93"/>
      <c r="O15" s="93"/>
    </row>
    <row r="16" spans="1:16" x14ac:dyDescent="0.2">
      <c r="A16" s="35" t="s">
        <v>41</v>
      </c>
      <c r="B16" s="203" t="s">
        <v>4</v>
      </c>
      <c r="C16" s="204">
        <v>8804</v>
      </c>
      <c r="D16" s="109" t="s">
        <v>4</v>
      </c>
      <c r="E16" s="109" t="s">
        <v>4</v>
      </c>
      <c r="F16" s="137">
        <v>49842</v>
      </c>
      <c r="G16" s="205">
        <f t="shared" si="0"/>
        <v>55346</v>
      </c>
      <c r="H16" s="206"/>
      <c r="I16" s="205"/>
      <c r="J16" s="111" t="s">
        <v>4</v>
      </c>
      <c r="K16" s="6" t="s">
        <v>4</v>
      </c>
      <c r="L16" s="194"/>
      <c r="M16" s="208">
        <v>55346</v>
      </c>
      <c r="N16" s="93"/>
      <c r="O16" s="93"/>
    </row>
    <row r="17" spans="1:15" ht="13.5" thickBot="1" x14ac:dyDescent="0.25">
      <c r="A17" s="32" t="s">
        <v>40</v>
      </c>
      <c r="B17" s="209" t="s">
        <v>39</v>
      </c>
      <c r="C17" s="210">
        <v>45468</v>
      </c>
      <c r="D17" s="110" t="s">
        <v>4</v>
      </c>
      <c r="E17" s="110" t="s">
        <v>4</v>
      </c>
      <c r="F17" s="160">
        <v>30442</v>
      </c>
      <c r="G17" s="205">
        <f t="shared" si="0"/>
        <v>42159</v>
      </c>
      <c r="H17" s="211"/>
      <c r="I17" s="212"/>
      <c r="J17" s="116" t="s">
        <v>4</v>
      </c>
      <c r="K17" s="7" t="s">
        <v>4</v>
      </c>
      <c r="L17" s="194"/>
      <c r="M17" s="213">
        <v>42159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63405</v>
      </c>
      <c r="D18" s="52" t="s">
        <v>4</v>
      </c>
      <c r="E18" s="52" t="s">
        <v>4</v>
      </c>
      <c r="F18" s="21">
        <f>F13-F14+F15+F16+F17</f>
        <v>89290</v>
      </c>
      <c r="G18" s="21">
        <f>G13-G14+G15+G16+G17</f>
        <v>99903</v>
      </c>
      <c r="H18" s="214"/>
      <c r="I18" s="215"/>
      <c r="J18" s="63" t="s">
        <v>4</v>
      </c>
      <c r="K18" s="8" t="s">
        <v>4</v>
      </c>
      <c r="L18" s="194"/>
      <c r="M18" s="145">
        <f>M13-M14+M15+M16+M17</f>
        <v>99903</v>
      </c>
      <c r="N18" s="145">
        <f t="shared" ref="N18:O18" si="1">N13-N14+N15+N16+N17</f>
        <v>0</v>
      </c>
      <c r="O18" s="145">
        <f t="shared" si="1"/>
        <v>0</v>
      </c>
    </row>
    <row r="19" spans="1:15" x14ac:dyDescent="0.2">
      <c r="A19" s="32" t="s">
        <v>66</v>
      </c>
      <c r="B19" s="216" t="s">
        <v>67</v>
      </c>
      <c r="C19" s="217">
        <v>7672</v>
      </c>
      <c r="D19" s="108" t="s">
        <v>4</v>
      </c>
      <c r="E19" s="108" t="s">
        <v>4</v>
      </c>
      <c r="F19" s="160">
        <v>6779</v>
      </c>
      <c r="G19" s="205">
        <f t="shared" si="0"/>
        <v>6368</v>
      </c>
      <c r="H19" s="218"/>
      <c r="I19" s="219"/>
      <c r="J19" s="116" t="s">
        <v>4</v>
      </c>
      <c r="K19" s="7" t="s">
        <v>4</v>
      </c>
      <c r="L19" s="194"/>
      <c r="M19" s="220">
        <v>6368</v>
      </c>
      <c r="N19" s="94"/>
      <c r="O19" s="94"/>
    </row>
    <row r="20" spans="1:15" x14ac:dyDescent="0.2">
      <c r="A20" s="35" t="s">
        <v>37</v>
      </c>
      <c r="B20" s="203" t="s">
        <v>36</v>
      </c>
      <c r="C20" s="221">
        <v>31713</v>
      </c>
      <c r="D20" s="109" t="s">
        <v>4</v>
      </c>
      <c r="E20" s="109" t="s">
        <v>4</v>
      </c>
      <c r="F20" s="137">
        <v>32159</v>
      </c>
      <c r="G20" s="205">
        <f t="shared" si="0"/>
        <v>31489</v>
      </c>
      <c r="H20" s="206"/>
      <c r="I20" s="205"/>
      <c r="J20" s="111" t="s">
        <v>4</v>
      </c>
      <c r="K20" s="6" t="s">
        <v>4</v>
      </c>
      <c r="L20" s="194"/>
      <c r="M20" s="208">
        <v>31489</v>
      </c>
      <c r="N20" s="93"/>
      <c r="O20" s="93"/>
    </row>
    <row r="21" spans="1:15" x14ac:dyDescent="0.2">
      <c r="A21" s="35" t="s">
        <v>35</v>
      </c>
      <c r="B21" s="203" t="s">
        <v>4</v>
      </c>
      <c r="C21" s="221">
        <v>0</v>
      </c>
      <c r="D21" s="109" t="s">
        <v>4</v>
      </c>
      <c r="E21" s="109" t="s">
        <v>4</v>
      </c>
      <c r="F21" s="137">
        <v>0</v>
      </c>
      <c r="G21" s="205">
        <f t="shared" si="0"/>
        <v>0</v>
      </c>
      <c r="H21" s="206"/>
      <c r="I21" s="205"/>
      <c r="J21" s="111" t="s">
        <v>4</v>
      </c>
      <c r="K21" s="6" t="s">
        <v>4</v>
      </c>
      <c r="L21" s="194"/>
      <c r="M21" s="208">
        <v>0</v>
      </c>
      <c r="N21" s="93"/>
      <c r="O21" s="93"/>
    </row>
    <row r="22" spans="1:15" x14ac:dyDescent="0.2">
      <c r="A22" s="35" t="s">
        <v>34</v>
      </c>
      <c r="B22" s="203" t="s">
        <v>4</v>
      </c>
      <c r="C22" s="221">
        <v>23908</v>
      </c>
      <c r="D22" s="109" t="s">
        <v>4</v>
      </c>
      <c r="E22" s="109" t="s">
        <v>4</v>
      </c>
      <c r="F22" s="137">
        <v>46386</v>
      </c>
      <c r="G22" s="205">
        <f t="shared" si="0"/>
        <v>66832</v>
      </c>
      <c r="H22" s="206"/>
      <c r="I22" s="205"/>
      <c r="J22" s="111" t="s">
        <v>4</v>
      </c>
      <c r="K22" s="6" t="s">
        <v>4</v>
      </c>
      <c r="L22" s="194"/>
      <c r="M22" s="208">
        <v>66832</v>
      </c>
      <c r="N22" s="93"/>
      <c r="O22" s="93"/>
    </row>
    <row r="23" spans="1:15" ht="13.5" thickBot="1" x14ac:dyDescent="0.25">
      <c r="A23" s="33" t="s">
        <v>33</v>
      </c>
      <c r="B23" s="222" t="s">
        <v>4</v>
      </c>
      <c r="C23" s="221">
        <v>0</v>
      </c>
      <c r="D23" s="110" t="s">
        <v>4</v>
      </c>
      <c r="E23" s="110" t="s">
        <v>4</v>
      </c>
      <c r="F23" s="140">
        <v>0</v>
      </c>
      <c r="G23" s="212">
        <f t="shared" si="0"/>
        <v>0</v>
      </c>
      <c r="H23" s="211"/>
      <c r="I23" s="212"/>
      <c r="J23" s="117" t="s">
        <v>4</v>
      </c>
      <c r="K23" s="5" t="s">
        <v>4</v>
      </c>
      <c r="L23" s="194"/>
      <c r="M23" s="223">
        <v>0</v>
      </c>
      <c r="N23" s="95"/>
      <c r="O23" s="95"/>
    </row>
    <row r="24" spans="1:15" x14ac:dyDescent="0.2">
      <c r="A24" s="37" t="s">
        <v>32</v>
      </c>
      <c r="B24" s="224" t="s">
        <v>4</v>
      </c>
      <c r="C24" s="225">
        <v>58966</v>
      </c>
      <c r="D24" s="125">
        <v>66623</v>
      </c>
      <c r="E24" s="226">
        <v>73307</v>
      </c>
      <c r="F24" s="125">
        <v>12330</v>
      </c>
      <c r="G24" s="169">
        <f>M24-F24</f>
        <v>9981</v>
      </c>
      <c r="H24" s="280"/>
      <c r="I24" s="228"/>
      <c r="J24" s="69">
        <f t="shared" ref="J24:J47" si="2">SUM(F24:I24)</f>
        <v>22311</v>
      </c>
      <c r="K24" s="119">
        <f>IF(E24=0,"x",(J24/E24*100))</f>
        <v>30.435019848036337</v>
      </c>
      <c r="L24" s="194"/>
      <c r="M24" s="207">
        <v>22311</v>
      </c>
      <c r="N24" s="148"/>
      <c r="O24" s="149"/>
    </row>
    <row r="25" spans="1:15" x14ac:dyDescent="0.2">
      <c r="A25" s="35" t="s">
        <v>31</v>
      </c>
      <c r="B25" s="229" t="s">
        <v>4</v>
      </c>
      <c r="C25" s="204">
        <v>14040</v>
      </c>
      <c r="D25" s="126"/>
      <c r="E25" s="230">
        <v>0</v>
      </c>
      <c r="F25" s="126">
        <v>0</v>
      </c>
      <c r="G25" s="170">
        <f t="shared" ref="G25:G42" si="3">M25-F25</f>
        <v>0</v>
      </c>
      <c r="H25" s="281"/>
      <c r="I25" s="232"/>
      <c r="J25" s="111">
        <f t="shared" si="2"/>
        <v>0</v>
      </c>
      <c r="K25" s="120" t="str">
        <f>IF(E25=0,"x",(J25/E25)*100)</f>
        <v>x</v>
      </c>
      <c r="L25" s="194"/>
      <c r="M25" s="208"/>
      <c r="N25" s="93"/>
      <c r="O25" s="150"/>
    </row>
    <row r="26" spans="1:15" ht="13.5" thickBot="1" x14ac:dyDescent="0.25">
      <c r="A26" s="33" t="s">
        <v>30</v>
      </c>
      <c r="B26" s="233">
        <v>672</v>
      </c>
      <c r="C26" s="234">
        <v>44946</v>
      </c>
      <c r="D26" s="127">
        <v>66623</v>
      </c>
      <c r="E26" s="235">
        <v>73307</v>
      </c>
      <c r="F26" s="161">
        <v>12330</v>
      </c>
      <c r="G26" s="171">
        <f t="shared" si="3"/>
        <v>9981</v>
      </c>
      <c r="H26" s="282"/>
      <c r="I26" s="238"/>
      <c r="J26" s="112">
        <f t="shared" si="2"/>
        <v>22311</v>
      </c>
      <c r="K26" s="121">
        <f t="shared" ref="K26" si="4">IF(E26=0,"x",(J26/E26*100))</f>
        <v>30.435019848036337</v>
      </c>
      <c r="L26" s="194"/>
      <c r="M26" s="213">
        <v>22311</v>
      </c>
      <c r="N26" s="92"/>
      <c r="O26" s="151"/>
    </row>
    <row r="27" spans="1:15" x14ac:dyDescent="0.2">
      <c r="A27" s="34" t="s">
        <v>6</v>
      </c>
      <c r="B27" s="224">
        <v>501</v>
      </c>
      <c r="C27" s="204">
        <v>17948</v>
      </c>
      <c r="D27" s="128">
        <v>19130</v>
      </c>
      <c r="E27" s="239">
        <v>19130</v>
      </c>
      <c r="F27" s="128">
        <v>4395</v>
      </c>
      <c r="G27" s="218">
        <f t="shared" si="3"/>
        <v>5585</v>
      </c>
      <c r="H27" s="283"/>
      <c r="I27" s="219"/>
      <c r="J27" s="69">
        <f t="shared" si="2"/>
        <v>9980</v>
      </c>
      <c r="K27" s="124">
        <f t="shared" ref="K27:K47" si="5">IF(E27=0,"x",(J27/E27)*100)</f>
        <v>52.169367485624676</v>
      </c>
      <c r="L27" s="194"/>
      <c r="M27" s="220">
        <v>9980</v>
      </c>
      <c r="N27" s="152"/>
      <c r="O27" s="153"/>
    </row>
    <row r="28" spans="1:15" x14ac:dyDescent="0.2">
      <c r="A28" s="35" t="s">
        <v>29</v>
      </c>
      <c r="B28" s="229">
        <v>502</v>
      </c>
      <c r="C28" s="204">
        <v>5956</v>
      </c>
      <c r="D28" s="129">
        <v>6393</v>
      </c>
      <c r="E28" s="241">
        <v>6393</v>
      </c>
      <c r="F28" s="129">
        <v>1952</v>
      </c>
      <c r="G28" s="206">
        <f t="shared" si="3"/>
        <v>1688</v>
      </c>
      <c r="H28" s="284"/>
      <c r="I28" s="205"/>
      <c r="J28" s="111">
        <f t="shared" si="2"/>
        <v>3640</v>
      </c>
      <c r="K28" s="120">
        <f t="shared" si="5"/>
        <v>56.937275144689501</v>
      </c>
      <c r="L28" s="194"/>
      <c r="M28" s="208">
        <v>3640</v>
      </c>
      <c r="N28" s="93"/>
      <c r="O28" s="150"/>
    </row>
    <row r="29" spans="1:15" x14ac:dyDescent="0.2">
      <c r="A29" s="35" t="s">
        <v>5</v>
      </c>
      <c r="B29" s="229">
        <v>504</v>
      </c>
      <c r="C29" s="204">
        <v>0</v>
      </c>
      <c r="D29" s="129">
        <v>0</v>
      </c>
      <c r="E29" s="241">
        <v>0</v>
      </c>
      <c r="F29" s="129">
        <v>0</v>
      </c>
      <c r="G29" s="206">
        <f t="shared" si="3"/>
        <v>0</v>
      </c>
      <c r="H29" s="284"/>
      <c r="I29" s="205"/>
      <c r="J29" s="111">
        <f t="shared" si="2"/>
        <v>0</v>
      </c>
      <c r="K29" s="120" t="str">
        <f t="shared" si="5"/>
        <v>x</v>
      </c>
      <c r="L29" s="194"/>
      <c r="M29" s="208">
        <v>0</v>
      </c>
      <c r="N29" s="93"/>
      <c r="O29" s="150"/>
    </row>
    <row r="30" spans="1:15" x14ac:dyDescent="0.2">
      <c r="A30" s="35" t="s">
        <v>0</v>
      </c>
      <c r="B30" s="229">
        <v>511</v>
      </c>
      <c r="C30" s="204">
        <v>2121</v>
      </c>
      <c r="D30" s="129">
        <v>578</v>
      </c>
      <c r="E30" s="241">
        <v>2578</v>
      </c>
      <c r="F30" s="129">
        <v>388</v>
      </c>
      <c r="G30" s="206">
        <f t="shared" si="3"/>
        <v>483</v>
      </c>
      <c r="H30" s="284"/>
      <c r="I30" s="205"/>
      <c r="J30" s="111">
        <f t="shared" si="2"/>
        <v>871</v>
      </c>
      <c r="K30" s="120">
        <f t="shared" si="5"/>
        <v>33.785880527540726</v>
      </c>
      <c r="L30" s="194"/>
      <c r="M30" s="208">
        <v>871</v>
      </c>
      <c r="N30" s="93"/>
      <c r="O30" s="150"/>
    </row>
    <row r="31" spans="1:15" x14ac:dyDescent="0.2">
      <c r="A31" s="35" t="s">
        <v>1</v>
      </c>
      <c r="B31" s="229">
        <v>518</v>
      </c>
      <c r="C31" s="204">
        <v>5224</v>
      </c>
      <c r="D31" s="129">
        <v>4356</v>
      </c>
      <c r="E31" s="241">
        <v>4356</v>
      </c>
      <c r="F31" s="129">
        <v>1093</v>
      </c>
      <c r="G31" s="206">
        <f t="shared" si="3"/>
        <v>1056</v>
      </c>
      <c r="H31" s="284"/>
      <c r="I31" s="205"/>
      <c r="J31" s="111">
        <f t="shared" si="2"/>
        <v>2149</v>
      </c>
      <c r="K31" s="120">
        <f t="shared" si="5"/>
        <v>49.334251606978881</v>
      </c>
      <c r="L31" s="194"/>
      <c r="M31" s="208">
        <v>2149</v>
      </c>
      <c r="N31" s="93"/>
      <c r="O31" s="150"/>
    </row>
    <row r="32" spans="1:15" x14ac:dyDescent="0.2">
      <c r="A32" s="35" t="s">
        <v>28</v>
      </c>
      <c r="B32" s="229">
        <v>521</v>
      </c>
      <c r="C32" s="204">
        <v>65538</v>
      </c>
      <c r="D32" s="129">
        <v>94505</v>
      </c>
      <c r="E32" s="241">
        <v>94505</v>
      </c>
      <c r="F32" s="129">
        <v>15623</v>
      </c>
      <c r="G32" s="206">
        <f t="shared" si="3"/>
        <v>17582</v>
      </c>
      <c r="H32" s="284"/>
      <c r="I32" s="205"/>
      <c r="J32" s="111">
        <f t="shared" si="2"/>
        <v>33205</v>
      </c>
      <c r="K32" s="120">
        <f t="shared" si="5"/>
        <v>35.135707105444155</v>
      </c>
      <c r="L32" s="194"/>
      <c r="M32" s="208">
        <v>33205</v>
      </c>
      <c r="N32" s="93"/>
      <c r="O32" s="150"/>
    </row>
    <row r="33" spans="1:15" x14ac:dyDescent="0.2">
      <c r="A33" s="35" t="s">
        <v>27</v>
      </c>
      <c r="B33" s="229" t="s">
        <v>26</v>
      </c>
      <c r="C33" s="204">
        <v>22962</v>
      </c>
      <c r="D33" s="129">
        <v>33315</v>
      </c>
      <c r="E33" s="241">
        <v>33315</v>
      </c>
      <c r="F33" s="129">
        <v>5427</v>
      </c>
      <c r="G33" s="206">
        <f t="shared" si="3"/>
        <v>6274</v>
      </c>
      <c r="H33" s="284"/>
      <c r="I33" s="205"/>
      <c r="J33" s="111">
        <f t="shared" si="2"/>
        <v>11701</v>
      </c>
      <c r="K33" s="120">
        <f t="shared" si="5"/>
        <v>35.122317274500972</v>
      </c>
      <c r="L33" s="194"/>
      <c r="M33" s="208">
        <v>11701</v>
      </c>
      <c r="N33" s="93"/>
      <c r="O33" s="150"/>
    </row>
    <row r="34" spans="1:15" x14ac:dyDescent="0.2">
      <c r="A34" s="35" t="s">
        <v>25</v>
      </c>
      <c r="B34" s="229">
        <v>557</v>
      </c>
      <c r="C34" s="204">
        <v>0</v>
      </c>
      <c r="D34" s="129">
        <v>0</v>
      </c>
      <c r="E34" s="241">
        <v>0</v>
      </c>
      <c r="F34" s="129">
        <v>0</v>
      </c>
      <c r="G34" s="206">
        <f t="shared" si="3"/>
        <v>0</v>
      </c>
      <c r="H34" s="284"/>
      <c r="I34" s="205"/>
      <c r="J34" s="111">
        <f t="shared" si="2"/>
        <v>0</v>
      </c>
      <c r="K34" s="120" t="str">
        <f t="shared" si="5"/>
        <v>x</v>
      </c>
      <c r="L34" s="194"/>
      <c r="M34" s="208">
        <v>0</v>
      </c>
      <c r="N34" s="93"/>
      <c r="O34" s="150"/>
    </row>
    <row r="35" spans="1:15" x14ac:dyDescent="0.2">
      <c r="A35" s="35" t="s">
        <v>2</v>
      </c>
      <c r="B35" s="229">
        <v>551</v>
      </c>
      <c r="C35" s="204">
        <v>1803</v>
      </c>
      <c r="D35" s="129">
        <v>1726</v>
      </c>
      <c r="E35" s="241">
        <v>1726</v>
      </c>
      <c r="F35" s="129">
        <v>439</v>
      </c>
      <c r="G35" s="206">
        <f t="shared" si="3"/>
        <v>464</v>
      </c>
      <c r="H35" s="284"/>
      <c r="I35" s="205"/>
      <c r="J35" s="111">
        <f t="shared" si="2"/>
        <v>903</v>
      </c>
      <c r="K35" s="120">
        <f t="shared" si="5"/>
        <v>52.317497103128616</v>
      </c>
      <c r="L35" s="194"/>
      <c r="M35" s="208">
        <v>903</v>
      </c>
      <c r="N35" s="93"/>
      <c r="O35" s="150"/>
    </row>
    <row r="36" spans="1:15" ht="13.5" thickBot="1" x14ac:dyDescent="0.25">
      <c r="A36" s="32" t="s">
        <v>24</v>
      </c>
      <c r="B36" s="243" t="s">
        <v>23</v>
      </c>
      <c r="C36" s="210">
        <v>2357</v>
      </c>
      <c r="D36" s="130">
        <v>172</v>
      </c>
      <c r="E36" s="244">
        <v>4856</v>
      </c>
      <c r="F36" s="162">
        <v>87</v>
      </c>
      <c r="G36" s="206">
        <f t="shared" si="3"/>
        <v>544</v>
      </c>
      <c r="H36" s="285"/>
      <c r="I36" s="205"/>
      <c r="J36" s="112">
        <f t="shared" si="2"/>
        <v>631</v>
      </c>
      <c r="K36" s="121">
        <f t="shared" si="5"/>
        <v>12.994233937397034</v>
      </c>
      <c r="L36" s="194"/>
      <c r="M36" s="223">
        <v>631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6">SUM(C27:C36)</f>
        <v>123909</v>
      </c>
      <c r="D37" s="246">
        <f t="shared" si="6"/>
        <v>160175</v>
      </c>
      <c r="E37" s="247">
        <f t="shared" si="6"/>
        <v>166859</v>
      </c>
      <c r="F37" s="52">
        <f t="shared" si="6"/>
        <v>29404</v>
      </c>
      <c r="G37" s="21">
        <f t="shared" si="6"/>
        <v>33676</v>
      </c>
      <c r="H37" s="23">
        <f t="shared" si="6"/>
        <v>0</v>
      </c>
      <c r="I37" s="89">
        <f t="shared" si="6"/>
        <v>0</v>
      </c>
      <c r="J37" s="63">
        <f t="shared" si="2"/>
        <v>63080</v>
      </c>
      <c r="K37" s="122">
        <f t="shared" si="5"/>
        <v>37.804373752689393</v>
      </c>
      <c r="L37" s="194"/>
      <c r="M37" s="21">
        <f>SUM(M27:M36)</f>
        <v>63080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224">
        <v>601</v>
      </c>
      <c r="C38" s="248">
        <v>7443</v>
      </c>
      <c r="D38" s="128">
        <v>6772</v>
      </c>
      <c r="E38" s="239">
        <v>6772</v>
      </c>
      <c r="F38" s="163">
        <v>1990</v>
      </c>
      <c r="G38" s="206">
        <f t="shared" si="3"/>
        <v>2036</v>
      </c>
      <c r="H38" s="283"/>
      <c r="I38" s="205"/>
      <c r="J38" s="69">
        <f t="shared" si="2"/>
        <v>4026</v>
      </c>
      <c r="K38" s="119">
        <f t="shared" si="5"/>
        <v>59.450679267572362</v>
      </c>
      <c r="L38" s="194"/>
      <c r="M38" s="220">
        <v>4026</v>
      </c>
      <c r="N38" s="152"/>
      <c r="O38" s="153"/>
    </row>
    <row r="39" spans="1:15" x14ac:dyDescent="0.2">
      <c r="A39" s="35" t="s">
        <v>20</v>
      </c>
      <c r="B39" s="229">
        <v>602</v>
      </c>
      <c r="C39" s="204">
        <v>70001</v>
      </c>
      <c r="D39" s="129">
        <v>86157</v>
      </c>
      <c r="E39" s="241">
        <v>86157</v>
      </c>
      <c r="F39" s="129">
        <v>18217</v>
      </c>
      <c r="G39" s="206">
        <f t="shared" si="3"/>
        <v>18534</v>
      </c>
      <c r="H39" s="284"/>
      <c r="I39" s="205"/>
      <c r="J39" s="111">
        <f t="shared" si="2"/>
        <v>36751</v>
      </c>
      <c r="K39" s="120">
        <f t="shared" si="5"/>
        <v>42.655849205520155</v>
      </c>
      <c r="L39" s="194"/>
      <c r="M39" s="208">
        <v>36751</v>
      </c>
      <c r="N39" s="93"/>
      <c r="O39" s="150"/>
    </row>
    <row r="40" spans="1:15" x14ac:dyDescent="0.2">
      <c r="A40" s="35" t="s">
        <v>19</v>
      </c>
      <c r="B40" s="229">
        <v>604</v>
      </c>
      <c r="C40" s="204">
        <v>0</v>
      </c>
      <c r="D40" s="129">
        <v>0</v>
      </c>
      <c r="E40" s="241">
        <v>0</v>
      </c>
      <c r="F40" s="129">
        <v>0</v>
      </c>
      <c r="G40" s="206">
        <f t="shared" si="3"/>
        <v>0</v>
      </c>
      <c r="H40" s="284"/>
      <c r="I40" s="205"/>
      <c r="J40" s="111">
        <f t="shared" si="2"/>
        <v>0</v>
      </c>
      <c r="K40" s="120" t="str">
        <f t="shared" si="5"/>
        <v>x</v>
      </c>
      <c r="L40" s="194"/>
      <c r="M40" s="208">
        <v>0</v>
      </c>
      <c r="N40" s="93"/>
      <c r="O40" s="150"/>
    </row>
    <row r="41" spans="1:15" x14ac:dyDescent="0.2">
      <c r="A41" s="35" t="s">
        <v>18</v>
      </c>
      <c r="B41" s="229" t="s">
        <v>17</v>
      </c>
      <c r="C41" s="204">
        <v>45031</v>
      </c>
      <c r="D41" s="129">
        <v>66623</v>
      </c>
      <c r="E41" s="241">
        <v>73307</v>
      </c>
      <c r="F41" s="129">
        <v>12358</v>
      </c>
      <c r="G41" s="206">
        <f t="shared" si="3"/>
        <v>10008</v>
      </c>
      <c r="H41" s="284"/>
      <c r="I41" s="205"/>
      <c r="J41" s="111">
        <f t="shared" si="2"/>
        <v>22366</v>
      </c>
      <c r="K41" s="120">
        <f t="shared" si="5"/>
        <v>30.510046789528968</v>
      </c>
      <c r="L41" s="194"/>
      <c r="M41" s="208">
        <v>22366</v>
      </c>
      <c r="N41" s="93"/>
      <c r="O41" s="150"/>
    </row>
    <row r="42" spans="1:15" ht="13.5" thickBot="1" x14ac:dyDescent="0.25">
      <c r="A42" s="32" t="s">
        <v>7</v>
      </c>
      <c r="B42" s="243" t="s">
        <v>16</v>
      </c>
      <c r="C42" s="210">
        <v>1546</v>
      </c>
      <c r="D42" s="130">
        <v>700</v>
      </c>
      <c r="E42" s="244">
        <v>700</v>
      </c>
      <c r="F42" s="162">
        <v>162</v>
      </c>
      <c r="G42" s="286">
        <f t="shared" si="3"/>
        <v>489</v>
      </c>
      <c r="H42" s="285"/>
      <c r="I42" s="205"/>
      <c r="J42" s="112">
        <f t="shared" si="2"/>
        <v>651</v>
      </c>
      <c r="K42" s="121">
        <f t="shared" si="5"/>
        <v>93</v>
      </c>
      <c r="L42" s="194"/>
      <c r="M42" s="223">
        <v>651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52">
        <f t="shared" ref="C43:I43" si="7">SUM(C38:C42)</f>
        <v>124021</v>
      </c>
      <c r="D43" s="246">
        <f t="shared" si="7"/>
        <v>160252</v>
      </c>
      <c r="E43" s="247">
        <f t="shared" si="7"/>
        <v>166936</v>
      </c>
      <c r="F43" s="8">
        <f t="shared" si="7"/>
        <v>32727</v>
      </c>
      <c r="G43" s="277">
        <f t="shared" si="7"/>
        <v>31067</v>
      </c>
      <c r="H43" s="21">
        <f t="shared" si="7"/>
        <v>0</v>
      </c>
      <c r="I43" s="90">
        <f t="shared" si="7"/>
        <v>0</v>
      </c>
      <c r="J43" s="63">
        <f t="shared" si="2"/>
        <v>63794</v>
      </c>
      <c r="K43" s="124">
        <f t="shared" si="5"/>
        <v>38.214645133464323</v>
      </c>
      <c r="L43" s="194"/>
      <c r="M43" s="21">
        <f>SUM(M38:M42)</f>
        <v>63794</v>
      </c>
      <c r="N43" s="23">
        <f>SUM(N38:N42)</f>
        <v>0</v>
      </c>
      <c r="O43" s="21">
        <f>SUM(O38:O42)</f>
        <v>0</v>
      </c>
    </row>
    <row r="44" spans="1:15" s="261" customFormat="1" ht="5.25" customHeight="1" thickBot="1" x14ac:dyDescent="0.25">
      <c r="A44" s="250"/>
      <c r="B44" s="251"/>
      <c r="C44" s="252"/>
      <c r="D44" s="253"/>
      <c r="E44" s="253"/>
      <c r="F44" s="254"/>
      <c r="G44" s="255"/>
      <c r="H44" s="256"/>
      <c r="I44" s="255"/>
      <c r="J44" s="257"/>
      <c r="K44" s="258"/>
      <c r="L44" s="259"/>
      <c r="M44" s="254"/>
      <c r="N44" s="260"/>
      <c r="O44" s="260"/>
    </row>
    <row r="45" spans="1:15" ht="13.5" thickBot="1" x14ac:dyDescent="0.25">
      <c r="A45" s="68" t="s">
        <v>14</v>
      </c>
      <c r="B45" s="62" t="s">
        <v>4</v>
      </c>
      <c r="C45" s="8">
        <f t="shared" ref="C45:I45" si="8">C43-C41</f>
        <v>78990</v>
      </c>
      <c r="D45" s="63">
        <f t="shared" si="8"/>
        <v>93629</v>
      </c>
      <c r="E45" s="63">
        <f t="shared" si="8"/>
        <v>93629</v>
      </c>
      <c r="F45" s="8">
        <f t="shared" si="8"/>
        <v>20369</v>
      </c>
      <c r="G45" s="64">
        <f t="shared" si="8"/>
        <v>21059</v>
      </c>
      <c r="H45" s="8">
        <f t="shared" si="8"/>
        <v>0</v>
      </c>
      <c r="I45" s="64">
        <f t="shared" si="8"/>
        <v>0</v>
      </c>
      <c r="J45" s="69">
        <f t="shared" si="2"/>
        <v>41428</v>
      </c>
      <c r="K45" s="119">
        <f t="shared" si="5"/>
        <v>44.24697476209294</v>
      </c>
      <c r="L45" s="194"/>
      <c r="M45" s="8">
        <f>M43-M41</f>
        <v>41428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9">C43-C37</f>
        <v>112</v>
      </c>
      <c r="D46" s="63">
        <f t="shared" si="9"/>
        <v>77</v>
      </c>
      <c r="E46" s="63">
        <f t="shared" si="9"/>
        <v>77</v>
      </c>
      <c r="F46" s="8">
        <f t="shared" si="9"/>
        <v>3323</v>
      </c>
      <c r="G46" s="64">
        <f t="shared" si="9"/>
        <v>-2609</v>
      </c>
      <c r="H46" s="8">
        <f t="shared" si="9"/>
        <v>0</v>
      </c>
      <c r="I46" s="64">
        <f t="shared" si="9"/>
        <v>0</v>
      </c>
      <c r="J46" s="69">
        <f t="shared" si="2"/>
        <v>714</v>
      </c>
      <c r="K46" s="119">
        <f t="shared" si="5"/>
        <v>927.27272727272737</v>
      </c>
      <c r="L46" s="194"/>
      <c r="M46" s="8">
        <f>M43-M37</f>
        <v>714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0">C46-C41</f>
        <v>-44919</v>
      </c>
      <c r="D47" s="63">
        <f t="shared" si="10"/>
        <v>-66546</v>
      </c>
      <c r="E47" s="63">
        <f t="shared" si="10"/>
        <v>-73230</v>
      </c>
      <c r="F47" s="8">
        <f t="shared" si="10"/>
        <v>-9035</v>
      </c>
      <c r="G47" s="64">
        <f t="shared" si="10"/>
        <v>-12617</v>
      </c>
      <c r="H47" s="8">
        <f t="shared" si="10"/>
        <v>0</v>
      </c>
      <c r="I47" s="64">
        <f t="shared" si="10"/>
        <v>0</v>
      </c>
      <c r="J47" s="63">
        <f t="shared" si="2"/>
        <v>-21652</v>
      </c>
      <c r="K47" s="119">
        <f t="shared" si="5"/>
        <v>29.567117301652328</v>
      </c>
      <c r="L47" s="194"/>
      <c r="M47" s="8">
        <f>M46-M41</f>
        <v>-21652</v>
      </c>
      <c r="N47" s="157">
        <f>N46-N41</f>
        <v>0</v>
      </c>
      <c r="O47" s="8">
        <f>O46-O41</f>
        <v>0</v>
      </c>
    </row>
    <row r="50" spans="1:10" ht="14.25" x14ac:dyDescent="0.2">
      <c r="A50" s="262" t="s">
        <v>11</v>
      </c>
    </row>
    <row r="51" spans="1:10" s="184" customFormat="1" ht="14.25" x14ac:dyDescent="0.2">
      <c r="A51" s="263" t="s">
        <v>10</v>
      </c>
      <c r="B51" s="264"/>
      <c r="E51" s="179"/>
      <c r="F51" s="179"/>
      <c r="G51" s="179"/>
      <c r="H51" s="179"/>
      <c r="I51" s="179"/>
      <c r="J51" s="179"/>
    </row>
    <row r="52" spans="1:10" s="184" customFormat="1" ht="14.25" x14ac:dyDescent="0.2">
      <c r="A52" s="40" t="s">
        <v>9</v>
      </c>
      <c r="B52" s="264"/>
      <c r="E52" s="179"/>
      <c r="F52" s="179"/>
      <c r="G52" s="179"/>
      <c r="H52" s="179"/>
      <c r="I52" s="179"/>
      <c r="J52" s="179"/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81</v>
      </c>
    </row>
    <row r="58" spans="1:10" x14ac:dyDescent="0.2">
      <c r="A58" s="26" t="s">
        <v>82</v>
      </c>
    </row>
    <row r="60" spans="1:10" x14ac:dyDescent="0.2">
      <c r="A60" s="26" t="s">
        <v>83</v>
      </c>
    </row>
    <row r="61" spans="1:10" x14ac:dyDescent="0.2">
      <c r="A61" s="26" t="s">
        <v>84</v>
      </c>
    </row>
    <row r="62" spans="1:10" x14ac:dyDescent="0.2">
      <c r="A62" s="26" t="s">
        <v>85</v>
      </c>
    </row>
    <row r="63" spans="1:10" x14ac:dyDescent="0.2">
      <c r="A63" s="26" t="s">
        <v>86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130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46"/>
      <c r="C11" s="189">
        <v>83</v>
      </c>
      <c r="D11" s="108">
        <v>82</v>
      </c>
      <c r="E11" s="102">
        <v>82</v>
      </c>
      <c r="F11" s="158">
        <v>83</v>
      </c>
      <c r="G11" s="266">
        <f>M11</f>
        <v>85</v>
      </c>
      <c r="H11" s="192"/>
      <c r="I11" s="193"/>
      <c r="J11" s="114" t="s">
        <v>4</v>
      </c>
      <c r="K11" s="118" t="s">
        <v>4</v>
      </c>
      <c r="L11" s="178"/>
      <c r="M11" s="195">
        <v>85</v>
      </c>
      <c r="N11" s="91"/>
      <c r="O11" s="91"/>
    </row>
    <row r="12" spans="1:16" ht="13.5" thickBot="1" x14ac:dyDescent="0.25">
      <c r="A12" s="33" t="s">
        <v>44</v>
      </c>
      <c r="B12" s="49"/>
      <c r="C12" s="197">
        <v>83</v>
      </c>
      <c r="D12" s="198">
        <v>82</v>
      </c>
      <c r="E12" s="103">
        <v>82</v>
      </c>
      <c r="F12" s="159">
        <v>83</v>
      </c>
      <c r="G12" s="200">
        <f>M12</f>
        <v>85</v>
      </c>
      <c r="H12" s="201"/>
      <c r="I12" s="200"/>
      <c r="J12" s="115"/>
      <c r="K12" s="61" t="s">
        <v>4</v>
      </c>
      <c r="L12" s="178"/>
      <c r="M12" s="202">
        <v>85</v>
      </c>
      <c r="N12" s="173"/>
      <c r="O12" s="173"/>
    </row>
    <row r="13" spans="1:16" x14ac:dyDescent="0.2">
      <c r="A13" s="34" t="s">
        <v>62</v>
      </c>
      <c r="B13" s="50" t="s">
        <v>87</v>
      </c>
      <c r="C13" s="269">
        <v>20481</v>
      </c>
      <c r="D13" s="108" t="s">
        <v>4</v>
      </c>
      <c r="E13" s="108" t="s">
        <v>4</v>
      </c>
      <c r="F13" s="139">
        <v>21492</v>
      </c>
      <c r="G13" s="79">
        <f>M13</f>
        <v>21762</v>
      </c>
      <c r="H13" s="80"/>
      <c r="I13" s="79"/>
      <c r="J13" s="111" t="s">
        <v>4</v>
      </c>
      <c r="K13" s="6" t="s">
        <v>4</v>
      </c>
      <c r="L13" s="178"/>
      <c r="M13" s="287">
        <v>21762</v>
      </c>
      <c r="N13" s="93"/>
      <c r="O13" s="93"/>
    </row>
    <row r="14" spans="1:16" x14ac:dyDescent="0.2">
      <c r="A14" s="35" t="s">
        <v>63</v>
      </c>
      <c r="B14" s="50" t="s">
        <v>88</v>
      </c>
      <c r="C14" s="269">
        <v>13513</v>
      </c>
      <c r="D14" s="109" t="s">
        <v>4</v>
      </c>
      <c r="E14" s="109" t="s">
        <v>4</v>
      </c>
      <c r="F14" s="137">
        <v>14308</v>
      </c>
      <c r="G14" s="79">
        <f t="shared" ref="G14:G23" si="0">M14</f>
        <v>14829</v>
      </c>
      <c r="H14" s="80"/>
      <c r="I14" s="79"/>
      <c r="J14" s="111" t="s">
        <v>4</v>
      </c>
      <c r="K14" s="6" t="s">
        <v>4</v>
      </c>
      <c r="L14" s="178"/>
      <c r="M14" s="288">
        <v>14829</v>
      </c>
      <c r="N14" s="93"/>
      <c r="O14" s="93"/>
    </row>
    <row r="15" spans="1:16" x14ac:dyDescent="0.2">
      <c r="A15" s="35" t="s">
        <v>43</v>
      </c>
      <c r="B15" s="50" t="s">
        <v>42</v>
      </c>
      <c r="C15" s="269">
        <v>70</v>
      </c>
      <c r="D15" s="109" t="s">
        <v>4</v>
      </c>
      <c r="E15" s="109" t="s">
        <v>4</v>
      </c>
      <c r="F15" s="137">
        <v>70</v>
      </c>
      <c r="G15" s="79">
        <f t="shared" si="0"/>
        <v>0</v>
      </c>
      <c r="H15" s="80"/>
      <c r="I15" s="79"/>
      <c r="J15" s="111" t="s">
        <v>4</v>
      </c>
      <c r="K15" s="6" t="s">
        <v>4</v>
      </c>
      <c r="L15" s="178"/>
      <c r="M15" s="288">
        <v>0</v>
      </c>
      <c r="N15" s="93"/>
      <c r="O15" s="93"/>
    </row>
    <row r="16" spans="1:16" x14ac:dyDescent="0.2">
      <c r="A16" s="35" t="s">
        <v>41</v>
      </c>
      <c r="B16" s="50" t="s">
        <v>4</v>
      </c>
      <c r="C16" s="269">
        <v>4443</v>
      </c>
      <c r="D16" s="109" t="s">
        <v>4</v>
      </c>
      <c r="E16" s="109" t="s">
        <v>4</v>
      </c>
      <c r="F16" s="137">
        <v>47116</v>
      </c>
      <c r="G16" s="79">
        <f t="shared" si="0"/>
        <v>31340</v>
      </c>
      <c r="H16" s="80"/>
      <c r="I16" s="79"/>
      <c r="J16" s="111" t="s">
        <v>4</v>
      </c>
      <c r="K16" s="6" t="s">
        <v>4</v>
      </c>
      <c r="L16" s="178"/>
      <c r="M16" s="288">
        <v>31340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270">
        <v>13463</v>
      </c>
      <c r="D17" s="110" t="s">
        <v>4</v>
      </c>
      <c r="E17" s="110" t="s">
        <v>4</v>
      </c>
      <c r="F17" s="160">
        <v>15340</v>
      </c>
      <c r="G17" s="79">
        <f t="shared" si="0"/>
        <v>15547</v>
      </c>
      <c r="H17" s="81"/>
      <c r="I17" s="82"/>
      <c r="J17" s="116" t="s">
        <v>4</v>
      </c>
      <c r="K17" s="7" t="s">
        <v>4</v>
      </c>
      <c r="L17" s="178"/>
      <c r="M17" s="289">
        <v>15547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24944</v>
      </c>
      <c r="D18" s="52" t="s">
        <v>4</v>
      </c>
      <c r="E18" s="52" t="s">
        <v>4</v>
      </c>
      <c r="F18" s="21">
        <f>F13-F14+F15+F16+F17</f>
        <v>69710</v>
      </c>
      <c r="G18" s="21">
        <f>G13-G14+G15+G16+G17</f>
        <v>53820</v>
      </c>
      <c r="H18" s="53"/>
      <c r="I18" s="54"/>
      <c r="J18" s="63" t="s">
        <v>4</v>
      </c>
      <c r="K18" s="8" t="s">
        <v>4</v>
      </c>
      <c r="L18" s="178"/>
      <c r="M18" s="145">
        <f>M13-M14+M15+M16+M17</f>
        <v>53820</v>
      </c>
      <c r="N18" s="145">
        <f>N13-N14+N15+N16+N17</f>
        <v>0</v>
      </c>
      <c r="O18" s="145">
        <f>O13-O14+O15+O16+O17</f>
        <v>0</v>
      </c>
    </row>
    <row r="19" spans="1:15" x14ac:dyDescent="0.2">
      <c r="A19" s="32" t="s">
        <v>66</v>
      </c>
      <c r="B19" s="55" t="s">
        <v>67</v>
      </c>
      <c r="C19" s="271">
        <v>6968</v>
      </c>
      <c r="D19" s="108" t="s">
        <v>4</v>
      </c>
      <c r="E19" s="108" t="s">
        <v>4</v>
      </c>
      <c r="F19" s="160">
        <v>7184</v>
      </c>
      <c r="G19" s="79">
        <f t="shared" si="0"/>
        <v>6988</v>
      </c>
      <c r="H19" s="83"/>
      <c r="I19" s="84"/>
      <c r="J19" s="116" t="s">
        <v>4</v>
      </c>
      <c r="K19" s="7" t="s">
        <v>4</v>
      </c>
      <c r="L19" s="178"/>
      <c r="M19" s="290">
        <v>6988</v>
      </c>
      <c r="N19" s="94"/>
      <c r="O19" s="94"/>
    </row>
    <row r="20" spans="1:15" x14ac:dyDescent="0.2">
      <c r="A20" s="35" t="s">
        <v>37</v>
      </c>
      <c r="B20" s="50" t="s">
        <v>36</v>
      </c>
      <c r="C20" s="272">
        <v>9949</v>
      </c>
      <c r="D20" s="109" t="s">
        <v>4</v>
      </c>
      <c r="E20" s="109" t="s">
        <v>4</v>
      </c>
      <c r="F20" s="137">
        <v>9784</v>
      </c>
      <c r="G20" s="79">
        <f t="shared" si="0"/>
        <v>10166</v>
      </c>
      <c r="H20" s="80"/>
      <c r="I20" s="79"/>
      <c r="J20" s="111" t="s">
        <v>4</v>
      </c>
      <c r="K20" s="6" t="s">
        <v>4</v>
      </c>
      <c r="L20" s="178"/>
      <c r="M20" s="288">
        <v>10166</v>
      </c>
      <c r="N20" s="93"/>
      <c r="O20" s="93"/>
    </row>
    <row r="21" spans="1:15" x14ac:dyDescent="0.2">
      <c r="A21" s="35" t="s">
        <v>35</v>
      </c>
      <c r="B21" s="50" t="s">
        <v>4</v>
      </c>
      <c r="C21" s="272">
        <v>0</v>
      </c>
      <c r="D21" s="109" t="s">
        <v>4</v>
      </c>
      <c r="E21" s="109" t="s">
        <v>4</v>
      </c>
      <c r="F21" s="137">
        <v>0</v>
      </c>
      <c r="G21" s="79">
        <f t="shared" si="0"/>
        <v>0</v>
      </c>
      <c r="H21" s="80"/>
      <c r="I21" s="79"/>
      <c r="J21" s="111" t="s">
        <v>4</v>
      </c>
      <c r="K21" s="6" t="s">
        <v>4</v>
      </c>
      <c r="L21" s="178"/>
      <c r="M21" s="288">
        <v>0</v>
      </c>
      <c r="N21" s="93"/>
      <c r="O21" s="93"/>
    </row>
    <row r="22" spans="1:15" x14ac:dyDescent="0.2">
      <c r="A22" s="35" t="s">
        <v>34</v>
      </c>
      <c r="B22" s="50" t="s">
        <v>4</v>
      </c>
      <c r="C22" s="272">
        <v>7882</v>
      </c>
      <c r="D22" s="109" t="s">
        <v>4</v>
      </c>
      <c r="E22" s="109" t="s">
        <v>4</v>
      </c>
      <c r="F22" s="137">
        <v>52595</v>
      </c>
      <c r="G22" s="79">
        <f t="shared" si="0"/>
        <v>36167</v>
      </c>
      <c r="H22" s="80"/>
      <c r="I22" s="79"/>
      <c r="J22" s="111" t="s">
        <v>4</v>
      </c>
      <c r="K22" s="6" t="s">
        <v>4</v>
      </c>
      <c r="L22" s="178"/>
      <c r="M22" s="288">
        <v>36167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272">
        <v>0</v>
      </c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291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273">
        <v>64185</v>
      </c>
      <c r="D24" s="125">
        <v>58894</v>
      </c>
      <c r="E24" s="96">
        <v>58894</v>
      </c>
      <c r="F24" s="125">
        <v>13860</v>
      </c>
      <c r="G24" s="86">
        <f>M24-F24</f>
        <v>13859</v>
      </c>
      <c r="H24" s="164"/>
      <c r="I24" s="85"/>
      <c r="J24" s="69">
        <f t="shared" ref="J24:J47" si="1">SUM(F24:I24)</f>
        <v>27719</v>
      </c>
      <c r="K24" s="119">
        <f>IF(E24=0,"x",(J24/E24*100))</f>
        <v>47.065915033789516</v>
      </c>
      <c r="L24" s="178"/>
      <c r="M24" s="287">
        <v>27719</v>
      </c>
      <c r="N24" s="148"/>
      <c r="O24" s="149"/>
    </row>
    <row r="25" spans="1:15" x14ac:dyDescent="0.2">
      <c r="A25" s="35" t="s">
        <v>31</v>
      </c>
      <c r="B25" s="58" t="s">
        <v>4</v>
      </c>
      <c r="C25" s="269">
        <v>13418</v>
      </c>
      <c r="D25" s="126">
        <v>2000</v>
      </c>
      <c r="E25" s="97">
        <v>2000</v>
      </c>
      <c r="F25" s="126">
        <v>0</v>
      </c>
      <c r="G25" s="80">
        <f t="shared" ref="G25:G42" si="2">M25-F25</f>
        <v>0</v>
      </c>
      <c r="H25" s="165"/>
      <c r="I25" s="79"/>
      <c r="J25" s="111">
        <f t="shared" si="1"/>
        <v>0</v>
      </c>
      <c r="K25" s="120">
        <f>IF(E25=0,"x",(J25/E25)*100)</f>
        <v>0</v>
      </c>
      <c r="L25" s="178"/>
      <c r="M25" s="288">
        <v>0</v>
      </c>
      <c r="N25" s="93"/>
      <c r="O25" s="150"/>
    </row>
    <row r="26" spans="1:15" ht="13.5" thickBot="1" x14ac:dyDescent="0.25">
      <c r="A26" s="33" t="s">
        <v>30</v>
      </c>
      <c r="B26" s="59">
        <v>672</v>
      </c>
      <c r="C26" s="274">
        <v>50766</v>
      </c>
      <c r="D26" s="127">
        <v>56894</v>
      </c>
      <c r="E26" s="98">
        <v>56894</v>
      </c>
      <c r="F26" s="161">
        <v>13860</v>
      </c>
      <c r="G26" s="87">
        <f t="shared" si="2"/>
        <v>13859</v>
      </c>
      <c r="H26" s="166"/>
      <c r="I26" s="88"/>
      <c r="J26" s="112">
        <f t="shared" si="1"/>
        <v>27719</v>
      </c>
      <c r="K26" s="121">
        <f t="shared" ref="K26" si="3">IF(E26=0,"x",(J26/E26*100))</f>
        <v>48.720427461595243</v>
      </c>
      <c r="L26" s="178"/>
      <c r="M26" s="289">
        <v>27719</v>
      </c>
      <c r="N26" s="92"/>
      <c r="O26" s="151"/>
    </row>
    <row r="27" spans="1:15" x14ac:dyDescent="0.2">
      <c r="A27" s="34" t="s">
        <v>6</v>
      </c>
      <c r="B27" s="57">
        <v>501</v>
      </c>
      <c r="C27" s="269">
        <v>5773</v>
      </c>
      <c r="D27" s="128">
        <v>4949</v>
      </c>
      <c r="E27" s="99">
        <v>4949</v>
      </c>
      <c r="F27" s="128">
        <v>1078</v>
      </c>
      <c r="G27" s="86">
        <f t="shared" si="2"/>
        <v>1917</v>
      </c>
      <c r="H27" s="167"/>
      <c r="I27" s="84"/>
      <c r="J27" s="69">
        <f t="shared" si="1"/>
        <v>2995</v>
      </c>
      <c r="K27" s="124">
        <f t="shared" ref="K27:K47" si="4">IF(E27=0,"x",(J27/E27)*100)</f>
        <v>60.51727621741766</v>
      </c>
      <c r="L27" s="178"/>
      <c r="M27" s="290">
        <v>2995</v>
      </c>
      <c r="N27" s="152"/>
      <c r="O27" s="153"/>
    </row>
    <row r="28" spans="1:15" x14ac:dyDescent="0.2">
      <c r="A28" s="35" t="s">
        <v>29</v>
      </c>
      <c r="B28" s="58">
        <v>502</v>
      </c>
      <c r="C28" s="269">
        <v>4370</v>
      </c>
      <c r="D28" s="129">
        <v>5835</v>
      </c>
      <c r="E28" s="100">
        <v>5835</v>
      </c>
      <c r="F28" s="129">
        <v>2365</v>
      </c>
      <c r="G28" s="80">
        <f t="shared" si="2"/>
        <v>-993</v>
      </c>
      <c r="H28" s="165"/>
      <c r="I28" s="79"/>
      <c r="J28" s="111">
        <f t="shared" si="1"/>
        <v>1372</v>
      </c>
      <c r="K28" s="120">
        <f t="shared" si="4"/>
        <v>23.513281919451583</v>
      </c>
      <c r="L28" s="178"/>
      <c r="M28" s="288">
        <v>1372</v>
      </c>
      <c r="N28" s="93"/>
      <c r="O28" s="150"/>
    </row>
    <row r="29" spans="1:15" x14ac:dyDescent="0.2">
      <c r="A29" s="35" t="s">
        <v>5</v>
      </c>
      <c r="B29" s="58">
        <v>504</v>
      </c>
      <c r="C29" s="269">
        <v>0</v>
      </c>
      <c r="D29" s="129">
        <v>0</v>
      </c>
      <c r="E29" s="100">
        <v>0</v>
      </c>
      <c r="F29" s="129">
        <v>0</v>
      </c>
      <c r="G29" s="80">
        <f t="shared" si="2"/>
        <v>0</v>
      </c>
      <c r="H29" s="165"/>
      <c r="I29" s="79"/>
      <c r="J29" s="111">
        <f t="shared" si="1"/>
        <v>0</v>
      </c>
      <c r="K29" s="120" t="str">
        <f t="shared" si="4"/>
        <v>x</v>
      </c>
      <c r="L29" s="178"/>
      <c r="M29" s="288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269">
        <v>4048</v>
      </c>
      <c r="D30" s="129">
        <v>4815</v>
      </c>
      <c r="E30" s="100">
        <v>4815</v>
      </c>
      <c r="F30" s="129">
        <v>1184</v>
      </c>
      <c r="G30" s="80">
        <f t="shared" si="2"/>
        <v>1757</v>
      </c>
      <c r="H30" s="165"/>
      <c r="I30" s="79"/>
      <c r="J30" s="111">
        <f t="shared" si="1"/>
        <v>2941</v>
      </c>
      <c r="K30" s="120">
        <f t="shared" si="4"/>
        <v>61.07995846313603</v>
      </c>
      <c r="L30" s="178"/>
      <c r="M30" s="288">
        <v>2941</v>
      </c>
      <c r="N30" s="93"/>
      <c r="O30" s="150"/>
    </row>
    <row r="31" spans="1:15" x14ac:dyDescent="0.2">
      <c r="A31" s="35" t="s">
        <v>1</v>
      </c>
      <c r="B31" s="58">
        <v>518</v>
      </c>
      <c r="C31" s="269">
        <v>5794</v>
      </c>
      <c r="D31" s="129">
        <v>6262</v>
      </c>
      <c r="E31" s="100">
        <v>6262</v>
      </c>
      <c r="F31" s="129">
        <v>781</v>
      </c>
      <c r="G31" s="80">
        <f t="shared" si="2"/>
        <v>1530</v>
      </c>
      <c r="H31" s="165"/>
      <c r="I31" s="79"/>
      <c r="J31" s="111">
        <f t="shared" si="1"/>
        <v>2311</v>
      </c>
      <c r="K31" s="120">
        <f t="shared" si="4"/>
        <v>36.905142127115937</v>
      </c>
      <c r="L31" s="178"/>
      <c r="M31" s="288">
        <v>2311</v>
      </c>
      <c r="N31" s="93"/>
      <c r="O31" s="150"/>
    </row>
    <row r="32" spans="1:15" x14ac:dyDescent="0.2">
      <c r="A32" s="35" t="s">
        <v>28</v>
      </c>
      <c r="B32" s="58">
        <v>521</v>
      </c>
      <c r="C32" s="269">
        <v>21893</v>
      </c>
      <c r="D32" s="129">
        <v>25910</v>
      </c>
      <c r="E32" s="100">
        <v>25910</v>
      </c>
      <c r="F32" s="129">
        <v>5752</v>
      </c>
      <c r="G32" s="80">
        <f t="shared" si="2"/>
        <v>6433</v>
      </c>
      <c r="H32" s="165"/>
      <c r="I32" s="79"/>
      <c r="J32" s="111">
        <f t="shared" si="1"/>
        <v>12185</v>
      </c>
      <c r="K32" s="120">
        <f t="shared" si="4"/>
        <v>47.0281744500193</v>
      </c>
      <c r="L32" s="178"/>
      <c r="M32" s="288">
        <v>12185</v>
      </c>
      <c r="N32" s="93"/>
      <c r="O32" s="150"/>
    </row>
    <row r="33" spans="1:15" x14ac:dyDescent="0.2">
      <c r="A33" s="35" t="s">
        <v>27</v>
      </c>
      <c r="B33" s="58" t="s">
        <v>26</v>
      </c>
      <c r="C33" s="269">
        <v>8492</v>
      </c>
      <c r="D33" s="129">
        <v>10747</v>
      </c>
      <c r="E33" s="100">
        <v>10747</v>
      </c>
      <c r="F33" s="129">
        <v>2187</v>
      </c>
      <c r="G33" s="80">
        <f t="shared" si="2"/>
        <v>2534</v>
      </c>
      <c r="H33" s="165"/>
      <c r="I33" s="79"/>
      <c r="J33" s="111">
        <f t="shared" si="1"/>
        <v>4721</v>
      </c>
      <c r="K33" s="120">
        <f t="shared" si="4"/>
        <v>43.928538196706057</v>
      </c>
      <c r="L33" s="178"/>
      <c r="M33" s="288">
        <v>4721</v>
      </c>
      <c r="N33" s="93"/>
      <c r="O33" s="150"/>
    </row>
    <row r="34" spans="1:15" x14ac:dyDescent="0.2">
      <c r="A34" s="35" t="s">
        <v>25</v>
      </c>
      <c r="B34" s="58">
        <v>557</v>
      </c>
      <c r="C34" s="269">
        <v>0</v>
      </c>
      <c r="D34" s="129">
        <v>0</v>
      </c>
      <c r="E34" s="100">
        <v>0</v>
      </c>
      <c r="F34" s="129">
        <v>0</v>
      </c>
      <c r="G34" s="80">
        <f t="shared" si="2"/>
        <v>0</v>
      </c>
      <c r="H34" s="165"/>
      <c r="I34" s="79"/>
      <c r="J34" s="111">
        <f t="shared" si="1"/>
        <v>0</v>
      </c>
      <c r="K34" s="120" t="str">
        <f t="shared" si="4"/>
        <v>x</v>
      </c>
      <c r="L34" s="178"/>
      <c r="M34" s="288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269">
        <v>440</v>
      </c>
      <c r="D35" s="129">
        <v>601</v>
      </c>
      <c r="E35" s="100">
        <v>601</v>
      </c>
      <c r="F35" s="129">
        <v>190</v>
      </c>
      <c r="G35" s="80">
        <f t="shared" si="2"/>
        <v>196</v>
      </c>
      <c r="H35" s="165"/>
      <c r="I35" s="79"/>
      <c r="J35" s="111">
        <f t="shared" si="1"/>
        <v>386</v>
      </c>
      <c r="K35" s="120">
        <f t="shared" si="4"/>
        <v>64.226289517470875</v>
      </c>
      <c r="L35" s="178"/>
      <c r="M35" s="288">
        <v>386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270">
        <v>1399</v>
      </c>
      <c r="D36" s="130">
        <v>1174</v>
      </c>
      <c r="E36" s="101">
        <v>1174</v>
      </c>
      <c r="F36" s="162">
        <v>613</v>
      </c>
      <c r="G36" s="80">
        <f t="shared" si="2"/>
        <v>326</v>
      </c>
      <c r="H36" s="168"/>
      <c r="I36" s="79"/>
      <c r="J36" s="112">
        <f t="shared" si="1"/>
        <v>939</v>
      </c>
      <c r="K36" s="121">
        <f t="shared" si="4"/>
        <v>79.982964224872234</v>
      </c>
      <c r="L36" s="178"/>
      <c r="M36" s="291">
        <v>939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5">SUM(C27:C36)</f>
        <v>52209</v>
      </c>
      <c r="D37" s="52">
        <f t="shared" si="5"/>
        <v>60293</v>
      </c>
      <c r="E37" s="63">
        <f t="shared" si="5"/>
        <v>60293</v>
      </c>
      <c r="F37" s="52">
        <f t="shared" si="5"/>
        <v>14150</v>
      </c>
      <c r="G37" s="21">
        <f t="shared" si="5"/>
        <v>13700</v>
      </c>
      <c r="H37" s="23">
        <f t="shared" si="5"/>
        <v>0</v>
      </c>
      <c r="I37" s="89">
        <f t="shared" si="5"/>
        <v>0</v>
      </c>
      <c r="J37" s="63">
        <f t="shared" si="1"/>
        <v>27850</v>
      </c>
      <c r="K37" s="122">
        <f t="shared" si="4"/>
        <v>46.191100127709682</v>
      </c>
      <c r="L37" s="178"/>
      <c r="M37" s="21">
        <f>SUM(M27:M36)</f>
        <v>27850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276">
        <v>235</v>
      </c>
      <c r="D38" s="128">
        <v>176</v>
      </c>
      <c r="E38" s="99">
        <v>176</v>
      </c>
      <c r="F38" s="163">
        <v>2</v>
      </c>
      <c r="G38" s="80">
        <f t="shared" si="2"/>
        <v>12</v>
      </c>
      <c r="H38" s="167"/>
      <c r="I38" s="79"/>
      <c r="J38" s="69">
        <f t="shared" si="1"/>
        <v>14</v>
      </c>
      <c r="K38" s="119">
        <f t="shared" si="4"/>
        <v>7.9545454545454541</v>
      </c>
      <c r="L38" s="178"/>
      <c r="M38" s="290">
        <v>14</v>
      </c>
      <c r="N38" s="152"/>
      <c r="O38" s="153"/>
    </row>
    <row r="39" spans="1:15" x14ac:dyDescent="0.2">
      <c r="A39" s="35" t="s">
        <v>20</v>
      </c>
      <c r="B39" s="58">
        <v>602</v>
      </c>
      <c r="C39" s="269">
        <v>1328</v>
      </c>
      <c r="D39" s="129">
        <v>1392</v>
      </c>
      <c r="E39" s="100">
        <v>1392</v>
      </c>
      <c r="F39" s="129">
        <v>279</v>
      </c>
      <c r="G39" s="80">
        <f t="shared" si="2"/>
        <v>377</v>
      </c>
      <c r="H39" s="165"/>
      <c r="I39" s="79"/>
      <c r="J39" s="111">
        <f t="shared" si="1"/>
        <v>656</v>
      </c>
      <c r="K39" s="120">
        <f t="shared" si="4"/>
        <v>47.126436781609193</v>
      </c>
      <c r="L39" s="178"/>
      <c r="M39" s="288">
        <v>656</v>
      </c>
      <c r="N39" s="93"/>
      <c r="O39" s="150"/>
    </row>
    <row r="40" spans="1:15" x14ac:dyDescent="0.2">
      <c r="A40" s="35" t="s">
        <v>19</v>
      </c>
      <c r="B40" s="58">
        <v>604</v>
      </c>
      <c r="C40" s="269">
        <v>0</v>
      </c>
      <c r="D40" s="129">
        <v>0</v>
      </c>
      <c r="E40" s="100">
        <v>0</v>
      </c>
      <c r="F40" s="129">
        <v>0</v>
      </c>
      <c r="G40" s="80">
        <f t="shared" si="2"/>
        <v>0</v>
      </c>
      <c r="H40" s="165"/>
      <c r="I40" s="79"/>
      <c r="J40" s="111">
        <f t="shared" si="1"/>
        <v>0</v>
      </c>
      <c r="K40" s="120" t="str">
        <f t="shared" si="4"/>
        <v>x</v>
      </c>
      <c r="L40" s="178"/>
      <c r="M40" s="288">
        <v>0</v>
      </c>
      <c r="N40" s="93"/>
      <c r="O40" s="150"/>
    </row>
    <row r="41" spans="1:15" x14ac:dyDescent="0.2">
      <c r="A41" s="35" t="s">
        <v>18</v>
      </c>
      <c r="B41" s="58" t="s">
        <v>17</v>
      </c>
      <c r="C41" s="269">
        <v>50766</v>
      </c>
      <c r="D41" s="129">
        <v>58894</v>
      </c>
      <c r="E41" s="100">
        <v>58894</v>
      </c>
      <c r="F41" s="129">
        <v>13860</v>
      </c>
      <c r="G41" s="80">
        <f t="shared" si="2"/>
        <v>13859</v>
      </c>
      <c r="H41" s="165"/>
      <c r="I41" s="79"/>
      <c r="J41" s="111">
        <f t="shared" si="1"/>
        <v>27719</v>
      </c>
      <c r="K41" s="120">
        <f t="shared" si="4"/>
        <v>47.065915033789516</v>
      </c>
      <c r="L41" s="178"/>
      <c r="M41" s="288">
        <v>27719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270">
        <v>26</v>
      </c>
      <c r="D42" s="130">
        <v>12</v>
      </c>
      <c r="E42" s="101">
        <v>12</v>
      </c>
      <c r="F42" s="162">
        <v>10</v>
      </c>
      <c r="G42" s="87">
        <f t="shared" si="2"/>
        <v>5</v>
      </c>
      <c r="H42" s="168"/>
      <c r="I42" s="79"/>
      <c r="J42" s="112">
        <f t="shared" si="1"/>
        <v>15</v>
      </c>
      <c r="K42" s="121">
        <f t="shared" si="4"/>
        <v>125</v>
      </c>
      <c r="L42" s="178"/>
      <c r="M42" s="291">
        <v>15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6">SUM(C38:C42)</f>
        <v>52355</v>
      </c>
      <c r="D43" s="63">
        <f t="shared" si="6"/>
        <v>60474</v>
      </c>
      <c r="E43" s="63">
        <f t="shared" si="6"/>
        <v>60474</v>
      </c>
      <c r="F43" s="8">
        <f t="shared" si="6"/>
        <v>14151</v>
      </c>
      <c r="G43" s="277">
        <f t="shared" si="6"/>
        <v>14253</v>
      </c>
      <c r="H43" s="21">
        <f t="shared" si="6"/>
        <v>0</v>
      </c>
      <c r="I43" s="90">
        <f t="shared" si="6"/>
        <v>0</v>
      </c>
      <c r="J43" s="63">
        <f t="shared" si="1"/>
        <v>28404</v>
      </c>
      <c r="K43" s="124">
        <f t="shared" si="4"/>
        <v>46.968945331878167</v>
      </c>
      <c r="L43" s="178"/>
      <c r="M43" s="21">
        <f>SUM(M38:M42)</f>
        <v>28404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7">C43-C41</f>
        <v>1589</v>
      </c>
      <c r="D45" s="63">
        <f t="shared" si="7"/>
        <v>1580</v>
      </c>
      <c r="E45" s="63">
        <f t="shared" si="7"/>
        <v>1580</v>
      </c>
      <c r="F45" s="8">
        <f t="shared" si="7"/>
        <v>291</v>
      </c>
      <c r="G45" s="64">
        <f t="shared" si="7"/>
        <v>394</v>
      </c>
      <c r="H45" s="8">
        <f t="shared" si="7"/>
        <v>0</v>
      </c>
      <c r="I45" s="64">
        <f t="shared" si="7"/>
        <v>0</v>
      </c>
      <c r="J45" s="69">
        <f t="shared" si="1"/>
        <v>685</v>
      </c>
      <c r="K45" s="119">
        <f t="shared" si="4"/>
        <v>43.35443037974683</v>
      </c>
      <c r="L45" s="178"/>
      <c r="M45" s="8">
        <f>M43-M41</f>
        <v>685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8">C43-C37</f>
        <v>146</v>
      </c>
      <c r="D46" s="63">
        <f t="shared" si="8"/>
        <v>181</v>
      </c>
      <c r="E46" s="63">
        <f t="shared" si="8"/>
        <v>181</v>
      </c>
      <c r="F46" s="8">
        <f t="shared" si="8"/>
        <v>1</v>
      </c>
      <c r="G46" s="64">
        <f t="shared" si="8"/>
        <v>553</v>
      </c>
      <c r="H46" s="8">
        <f t="shared" si="8"/>
        <v>0</v>
      </c>
      <c r="I46" s="64">
        <f t="shared" si="8"/>
        <v>0</v>
      </c>
      <c r="J46" s="69">
        <f t="shared" si="1"/>
        <v>554</v>
      </c>
      <c r="K46" s="119">
        <f t="shared" si="4"/>
        <v>306.07734806629833</v>
      </c>
      <c r="L46" s="178"/>
      <c r="M46" s="8">
        <f>M43-M37</f>
        <v>554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9">C46-C41</f>
        <v>-50620</v>
      </c>
      <c r="D47" s="63">
        <f t="shared" si="9"/>
        <v>-58713</v>
      </c>
      <c r="E47" s="63">
        <f t="shared" si="9"/>
        <v>-58713</v>
      </c>
      <c r="F47" s="8">
        <f t="shared" si="9"/>
        <v>-13859</v>
      </c>
      <c r="G47" s="64">
        <f t="shared" si="9"/>
        <v>-13306</v>
      </c>
      <c r="H47" s="8">
        <f t="shared" si="9"/>
        <v>0</v>
      </c>
      <c r="I47" s="64">
        <f t="shared" si="9"/>
        <v>0</v>
      </c>
      <c r="J47" s="63">
        <f t="shared" si="1"/>
        <v>-27165</v>
      </c>
      <c r="K47" s="119">
        <f t="shared" si="4"/>
        <v>46.267436513208324</v>
      </c>
      <c r="L47" s="178"/>
      <c r="M47" s="8">
        <f>M46-M41</f>
        <v>-27165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89</v>
      </c>
    </row>
    <row r="58" spans="1:10" x14ac:dyDescent="0.2">
      <c r="A58" s="26" t="s">
        <v>90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7109375" style="2" customWidth="1"/>
    <col min="8" max="10" width="9.28515625" style="2" customWidth="1"/>
    <col min="11" max="11" width="12" style="1" customWidth="1"/>
    <col min="12" max="12" width="8.7109375" style="1"/>
    <col min="13" max="13" width="11.7109375" style="1" customWidth="1"/>
    <col min="14" max="14" width="12.5703125" style="1" customWidth="1"/>
    <col min="15" max="15" width="11.71093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131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46"/>
      <c r="C11" s="189">
        <v>18</v>
      </c>
      <c r="D11" s="108">
        <v>20</v>
      </c>
      <c r="E11" s="102">
        <v>20</v>
      </c>
      <c r="F11" s="158">
        <v>20</v>
      </c>
      <c r="G11" s="266">
        <f>M11</f>
        <v>18</v>
      </c>
      <c r="H11" s="192"/>
      <c r="I11" s="193"/>
      <c r="J11" s="114" t="s">
        <v>4</v>
      </c>
      <c r="K11" s="118" t="s">
        <v>4</v>
      </c>
      <c r="L11" s="178"/>
      <c r="M11" s="267">
        <v>18</v>
      </c>
      <c r="N11" s="91"/>
      <c r="O11" s="91"/>
    </row>
    <row r="12" spans="1:16" ht="13.5" thickBot="1" x14ac:dyDescent="0.25">
      <c r="A12" s="33" t="s">
        <v>44</v>
      </c>
      <c r="B12" s="49"/>
      <c r="C12" s="197">
        <v>17</v>
      </c>
      <c r="D12" s="198">
        <v>18.452999999999999</v>
      </c>
      <c r="E12" s="103">
        <v>18.079999999999998</v>
      </c>
      <c r="F12" s="159">
        <v>18.452999999999999</v>
      </c>
      <c r="G12" s="200">
        <f>M12</f>
        <v>17.3</v>
      </c>
      <c r="H12" s="201"/>
      <c r="I12" s="200"/>
      <c r="J12" s="115"/>
      <c r="K12" s="61" t="s">
        <v>4</v>
      </c>
      <c r="L12" s="178"/>
      <c r="M12" s="268">
        <v>17.3</v>
      </c>
      <c r="N12" s="173"/>
      <c r="O12" s="173"/>
    </row>
    <row r="13" spans="1:16" x14ac:dyDescent="0.2">
      <c r="A13" s="34" t="s">
        <v>62</v>
      </c>
      <c r="B13" s="50"/>
      <c r="C13" s="269">
        <v>4512</v>
      </c>
      <c r="D13" s="108" t="s">
        <v>4</v>
      </c>
      <c r="E13" s="108" t="s">
        <v>4</v>
      </c>
      <c r="F13" s="139">
        <v>4511</v>
      </c>
      <c r="G13" s="79">
        <f>M13</f>
        <v>4522</v>
      </c>
      <c r="H13" s="80"/>
      <c r="I13" s="79"/>
      <c r="J13" s="111" t="s">
        <v>4</v>
      </c>
      <c r="K13" s="6" t="s">
        <v>4</v>
      </c>
      <c r="L13" s="178"/>
      <c r="M13" s="142">
        <v>4522</v>
      </c>
      <c r="N13" s="93"/>
      <c r="O13" s="93"/>
    </row>
    <row r="14" spans="1:16" x14ac:dyDescent="0.2">
      <c r="A14" s="35" t="s">
        <v>63</v>
      </c>
      <c r="B14" s="50"/>
      <c r="C14" s="269">
        <v>4112</v>
      </c>
      <c r="D14" s="109" t="s">
        <v>4</v>
      </c>
      <c r="E14" s="109" t="s">
        <v>4</v>
      </c>
      <c r="F14" s="137">
        <v>4125</v>
      </c>
      <c r="G14" s="79">
        <f t="shared" ref="G14:G23" si="0">M14</f>
        <v>4149</v>
      </c>
      <c r="H14" s="80"/>
      <c r="I14" s="79"/>
      <c r="J14" s="111" t="s">
        <v>4</v>
      </c>
      <c r="K14" s="6" t="s">
        <v>4</v>
      </c>
      <c r="L14" s="178"/>
      <c r="M14" s="143">
        <v>4149</v>
      </c>
      <c r="N14" s="93"/>
      <c r="O14" s="93"/>
    </row>
    <row r="15" spans="1:16" x14ac:dyDescent="0.2">
      <c r="A15" s="35" t="s">
        <v>43</v>
      </c>
      <c r="B15" s="50" t="s">
        <v>42</v>
      </c>
      <c r="C15" s="269">
        <v>24</v>
      </c>
      <c r="D15" s="109" t="s">
        <v>4</v>
      </c>
      <c r="E15" s="109" t="s">
        <v>4</v>
      </c>
      <c r="F15" s="137"/>
      <c r="G15" s="79">
        <f t="shared" si="0"/>
        <v>0</v>
      </c>
      <c r="H15" s="80"/>
      <c r="I15" s="79"/>
      <c r="J15" s="111" t="s">
        <v>4</v>
      </c>
      <c r="K15" s="6" t="s">
        <v>4</v>
      </c>
      <c r="L15" s="178"/>
      <c r="M15" s="143">
        <v>0</v>
      </c>
      <c r="N15" s="93"/>
      <c r="O15" s="93"/>
    </row>
    <row r="16" spans="1:16" x14ac:dyDescent="0.2">
      <c r="A16" s="35" t="s">
        <v>41</v>
      </c>
      <c r="B16" s="50" t="s">
        <v>4</v>
      </c>
      <c r="C16" s="269">
        <v>779</v>
      </c>
      <c r="D16" s="109" t="s">
        <v>4</v>
      </c>
      <c r="E16" s="109" t="s">
        <v>4</v>
      </c>
      <c r="F16" s="137">
        <v>2231</v>
      </c>
      <c r="G16" s="79">
        <f t="shared" si="0"/>
        <v>1784</v>
      </c>
      <c r="H16" s="80"/>
      <c r="I16" s="79"/>
      <c r="J16" s="111" t="s">
        <v>4</v>
      </c>
      <c r="K16" s="6" t="s">
        <v>4</v>
      </c>
      <c r="L16" s="178"/>
      <c r="M16" s="143">
        <v>1784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270">
        <v>2552</v>
      </c>
      <c r="D17" s="110" t="s">
        <v>4</v>
      </c>
      <c r="E17" s="110" t="s">
        <v>4</v>
      </c>
      <c r="F17" s="160">
        <v>3319</v>
      </c>
      <c r="G17" s="79">
        <f t="shared" si="0"/>
        <v>2080</v>
      </c>
      <c r="H17" s="81"/>
      <c r="I17" s="82"/>
      <c r="J17" s="116" t="s">
        <v>4</v>
      </c>
      <c r="K17" s="7" t="s">
        <v>4</v>
      </c>
      <c r="L17" s="178"/>
      <c r="M17" s="144">
        <v>2080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3755</v>
      </c>
      <c r="D18" s="52" t="s">
        <v>4</v>
      </c>
      <c r="E18" s="52" t="s">
        <v>4</v>
      </c>
      <c r="F18" s="21">
        <f>F13-F14+F15+F16+F17</f>
        <v>5936</v>
      </c>
      <c r="G18" s="21">
        <f>G13-G14+G15+G16+G17</f>
        <v>4237</v>
      </c>
      <c r="H18" s="53"/>
      <c r="I18" s="54"/>
      <c r="J18" s="63" t="s">
        <v>4</v>
      </c>
      <c r="K18" s="8" t="s">
        <v>4</v>
      </c>
      <c r="L18" s="178"/>
      <c r="M18" s="145">
        <f>M13-M14+M15+M16+M17</f>
        <v>4237</v>
      </c>
      <c r="N18" s="145">
        <f t="shared" ref="N18:O18" si="1">N13-N14+N15+N16+N17</f>
        <v>0</v>
      </c>
      <c r="O18" s="145">
        <f t="shared" si="1"/>
        <v>0</v>
      </c>
    </row>
    <row r="19" spans="1:15" x14ac:dyDescent="0.2">
      <c r="A19" s="32" t="s">
        <v>66</v>
      </c>
      <c r="B19" s="55" t="s">
        <v>67</v>
      </c>
      <c r="C19" s="271">
        <v>400</v>
      </c>
      <c r="D19" s="108" t="s">
        <v>4</v>
      </c>
      <c r="E19" s="108" t="s">
        <v>4</v>
      </c>
      <c r="F19" s="160">
        <v>387</v>
      </c>
      <c r="G19" s="79">
        <f t="shared" si="0"/>
        <v>373</v>
      </c>
      <c r="H19" s="83"/>
      <c r="I19" s="84"/>
      <c r="J19" s="116" t="s">
        <v>4</v>
      </c>
      <c r="K19" s="7" t="s">
        <v>4</v>
      </c>
      <c r="L19" s="178"/>
      <c r="M19" s="146">
        <v>373</v>
      </c>
      <c r="N19" s="94"/>
      <c r="O19" s="94"/>
    </row>
    <row r="20" spans="1:15" x14ac:dyDescent="0.2">
      <c r="A20" s="35" t="s">
        <v>37</v>
      </c>
      <c r="B20" s="50" t="s">
        <v>36</v>
      </c>
      <c r="C20" s="272">
        <v>1031</v>
      </c>
      <c r="D20" s="109" t="s">
        <v>4</v>
      </c>
      <c r="E20" s="109" t="s">
        <v>4</v>
      </c>
      <c r="F20" s="137">
        <v>880</v>
      </c>
      <c r="G20" s="79">
        <f t="shared" si="0"/>
        <v>1081</v>
      </c>
      <c r="H20" s="80"/>
      <c r="I20" s="79"/>
      <c r="J20" s="111" t="s">
        <v>4</v>
      </c>
      <c r="K20" s="6" t="s">
        <v>4</v>
      </c>
      <c r="L20" s="178"/>
      <c r="M20" s="143">
        <v>1081</v>
      </c>
      <c r="N20" s="93"/>
      <c r="O20" s="93"/>
    </row>
    <row r="21" spans="1:15" x14ac:dyDescent="0.2">
      <c r="A21" s="35" t="s">
        <v>35</v>
      </c>
      <c r="B21" s="50" t="s">
        <v>4</v>
      </c>
      <c r="C21" s="272">
        <v>459</v>
      </c>
      <c r="D21" s="109" t="s">
        <v>4</v>
      </c>
      <c r="E21" s="109" t="s">
        <v>4</v>
      </c>
      <c r="F21" s="137">
        <v>620</v>
      </c>
      <c r="G21" s="79">
        <f t="shared" si="0"/>
        <v>620</v>
      </c>
      <c r="H21" s="80"/>
      <c r="I21" s="79"/>
      <c r="J21" s="111" t="s">
        <v>4</v>
      </c>
      <c r="K21" s="6" t="s">
        <v>4</v>
      </c>
      <c r="L21" s="178"/>
      <c r="M21" s="143">
        <v>620</v>
      </c>
      <c r="N21" s="93"/>
      <c r="O21" s="93"/>
    </row>
    <row r="22" spans="1:15" x14ac:dyDescent="0.2">
      <c r="A22" s="35" t="s">
        <v>34</v>
      </c>
      <c r="B22" s="50" t="s">
        <v>4</v>
      </c>
      <c r="C22" s="272">
        <v>1685</v>
      </c>
      <c r="D22" s="109" t="s">
        <v>4</v>
      </c>
      <c r="E22" s="109" t="s">
        <v>4</v>
      </c>
      <c r="F22" s="137">
        <v>3785</v>
      </c>
      <c r="G22" s="79">
        <f t="shared" si="0"/>
        <v>2155</v>
      </c>
      <c r="H22" s="80"/>
      <c r="I22" s="79"/>
      <c r="J22" s="111" t="s">
        <v>4</v>
      </c>
      <c r="K22" s="6" t="s">
        <v>4</v>
      </c>
      <c r="L22" s="178"/>
      <c r="M22" s="143">
        <v>2155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272"/>
      <c r="D23" s="110" t="s">
        <v>4</v>
      </c>
      <c r="E23" s="110" t="s">
        <v>4</v>
      </c>
      <c r="F23" s="140"/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147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273">
        <v>12000</v>
      </c>
      <c r="D24" s="125">
        <v>11373</v>
      </c>
      <c r="E24" s="96">
        <v>11179</v>
      </c>
      <c r="F24" s="125">
        <v>2962</v>
      </c>
      <c r="G24" s="169">
        <f>M24-F24</f>
        <v>3252</v>
      </c>
      <c r="H24" s="164"/>
      <c r="I24" s="85"/>
      <c r="J24" s="69">
        <f t="shared" ref="J24:J47" si="2">SUM(F24:I24)</f>
        <v>6214</v>
      </c>
      <c r="K24" s="119">
        <f>IF(E24=0,"x",(J24/E24*100))</f>
        <v>55.586367295822527</v>
      </c>
      <c r="L24" s="178"/>
      <c r="M24" s="142">
        <v>6214</v>
      </c>
      <c r="N24" s="148"/>
      <c r="O24" s="149"/>
    </row>
    <row r="25" spans="1:15" x14ac:dyDescent="0.2">
      <c r="A25" s="35" t="s">
        <v>31</v>
      </c>
      <c r="B25" s="58" t="s">
        <v>4</v>
      </c>
      <c r="C25" s="269"/>
      <c r="D25" s="126"/>
      <c r="E25" s="97">
        <v>0</v>
      </c>
      <c r="F25" s="126">
        <v>0</v>
      </c>
      <c r="G25" s="170">
        <f t="shared" ref="G25:G42" si="3">M25-F25</f>
        <v>0</v>
      </c>
      <c r="H25" s="165"/>
      <c r="I25" s="79"/>
      <c r="J25" s="111">
        <f t="shared" si="2"/>
        <v>0</v>
      </c>
      <c r="K25" s="120" t="str">
        <f>IF(E25=0,"x",(J25/E25)*100)</f>
        <v>x</v>
      </c>
      <c r="L25" s="178"/>
      <c r="M25" s="143">
        <v>0</v>
      </c>
      <c r="N25" s="93"/>
      <c r="O25" s="150"/>
    </row>
    <row r="26" spans="1:15" ht="13.5" thickBot="1" x14ac:dyDescent="0.25">
      <c r="A26" s="33" t="s">
        <v>30</v>
      </c>
      <c r="B26" s="59">
        <v>672</v>
      </c>
      <c r="C26" s="274">
        <v>1950</v>
      </c>
      <c r="D26" s="127">
        <v>2050</v>
      </c>
      <c r="E26" s="98">
        <v>2050</v>
      </c>
      <c r="F26" s="161">
        <v>512</v>
      </c>
      <c r="G26" s="171">
        <f t="shared" si="3"/>
        <v>513</v>
      </c>
      <c r="H26" s="166"/>
      <c r="I26" s="88"/>
      <c r="J26" s="112">
        <f t="shared" si="2"/>
        <v>1025</v>
      </c>
      <c r="K26" s="121">
        <f t="shared" ref="K26" si="4">IF(E26=0,"x",(J26/E26*100))</f>
        <v>50</v>
      </c>
      <c r="L26" s="178"/>
      <c r="M26" s="144">
        <v>1025</v>
      </c>
      <c r="N26" s="92"/>
      <c r="O26" s="151"/>
    </row>
    <row r="27" spans="1:15" x14ac:dyDescent="0.2">
      <c r="A27" s="34" t="s">
        <v>6</v>
      </c>
      <c r="B27" s="57">
        <v>501</v>
      </c>
      <c r="C27" s="269">
        <v>585</v>
      </c>
      <c r="D27" s="128">
        <v>690</v>
      </c>
      <c r="E27" s="99">
        <v>546</v>
      </c>
      <c r="F27" s="128">
        <v>113</v>
      </c>
      <c r="G27" s="86">
        <f t="shared" si="3"/>
        <v>243</v>
      </c>
      <c r="H27" s="167"/>
      <c r="I27" s="84"/>
      <c r="J27" s="69">
        <f t="shared" si="2"/>
        <v>356</v>
      </c>
      <c r="K27" s="124">
        <f t="shared" ref="K27:K47" si="5">IF(E27=0,"x",(J27/E27)*100)</f>
        <v>65.201465201465197</v>
      </c>
      <c r="L27" s="178"/>
      <c r="M27" s="146">
        <v>356</v>
      </c>
      <c r="N27" s="152"/>
      <c r="O27" s="153"/>
    </row>
    <row r="28" spans="1:15" x14ac:dyDescent="0.2">
      <c r="A28" s="35" t="s">
        <v>29</v>
      </c>
      <c r="B28" s="58">
        <v>502</v>
      </c>
      <c r="C28" s="269">
        <v>492</v>
      </c>
      <c r="D28" s="129">
        <v>645</v>
      </c>
      <c r="E28" s="100">
        <v>645</v>
      </c>
      <c r="F28" s="129">
        <v>219</v>
      </c>
      <c r="G28" s="80">
        <f t="shared" si="3"/>
        <v>155</v>
      </c>
      <c r="H28" s="165"/>
      <c r="I28" s="79"/>
      <c r="J28" s="111">
        <f t="shared" si="2"/>
        <v>374</v>
      </c>
      <c r="K28" s="120">
        <f t="shared" si="5"/>
        <v>57.984496124031004</v>
      </c>
      <c r="L28" s="178"/>
      <c r="M28" s="143">
        <v>374</v>
      </c>
      <c r="N28" s="93"/>
      <c r="O28" s="150"/>
    </row>
    <row r="29" spans="1:15" x14ac:dyDescent="0.2">
      <c r="A29" s="35" t="s">
        <v>5</v>
      </c>
      <c r="B29" s="58">
        <v>504</v>
      </c>
      <c r="C29" s="269"/>
      <c r="D29" s="129"/>
      <c r="E29" s="100">
        <v>0</v>
      </c>
      <c r="F29" s="129">
        <v>0</v>
      </c>
      <c r="G29" s="80">
        <f t="shared" si="3"/>
        <v>0</v>
      </c>
      <c r="H29" s="165"/>
      <c r="I29" s="79"/>
      <c r="J29" s="111">
        <f t="shared" si="2"/>
        <v>0</v>
      </c>
      <c r="K29" s="120" t="str">
        <f t="shared" si="5"/>
        <v>x</v>
      </c>
      <c r="L29" s="178"/>
      <c r="M29" s="143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269">
        <v>124</v>
      </c>
      <c r="D30" s="129">
        <v>125</v>
      </c>
      <c r="E30" s="100">
        <v>125</v>
      </c>
      <c r="F30" s="129">
        <v>23</v>
      </c>
      <c r="G30" s="80">
        <f t="shared" si="3"/>
        <v>59</v>
      </c>
      <c r="H30" s="165"/>
      <c r="I30" s="79"/>
      <c r="J30" s="111">
        <f t="shared" si="2"/>
        <v>82</v>
      </c>
      <c r="K30" s="120">
        <f t="shared" si="5"/>
        <v>65.600000000000009</v>
      </c>
      <c r="L30" s="178"/>
      <c r="M30" s="143">
        <v>82</v>
      </c>
      <c r="N30" s="93"/>
      <c r="O30" s="150"/>
    </row>
    <row r="31" spans="1:15" x14ac:dyDescent="0.2">
      <c r="A31" s="35" t="s">
        <v>1</v>
      </c>
      <c r="B31" s="58">
        <v>518</v>
      </c>
      <c r="C31" s="269">
        <v>991</v>
      </c>
      <c r="D31" s="129">
        <v>956</v>
      </c>
      <c r="E31" s="100">
        <v>956</v>
      </c>
      <c r="F31" s="129">
        <v>200</v>
      </c>
      <c r="G31" s="80">
        <f t="shared" si="3"/>
        <v>176</v>
      </c>
      <c r="H31" s="165"/>
      <c r="I31" s="79"/>
      <c r="J31" s="111">
        <f t="shared" si="2"/>
        <v>376</v>
      </c>
      <c r="K31" s="120">
        <f t="shared" si="5"/>
        <v>39.330543933054393</v>
      </c>
      <c r="L31" s="178"/>
      <c r="M31" s="143">
        <v>376</v>
      </c>
      <c r="N31" s="93"/>
      <c r="O31" s="150"/>
    </row>
    <row r="32" spans="1:15" x14ac:dyDescent="0.2">
      <c r="A32" s="35" t="s">
        <v>28</v>
      </c>
      <c r="B32" s="58">
        <v>521</v>
      </c>
      <c r="C32" s="269">
        <v>7318</v>
      </c>
      <c r="D32" s="129">
        <v>6731</v>
      </c>
      <c r="E32" s="100">
        <v>6731</v>
      </c>
      <c r="F32" s="129">
        <v>1787</v>
      </c>
      <c r="G32" s="80">
        <f t="shared" si="3"/>
        <v>2025</v>
      </c>
      <c r="H32" s="165"/>
      <c r="I32" s="79"/>
      <c r="J32" s="111">
        <f t="shared" si="2"/>
        <v>3812</v>
      </c>
      <c r="K32" s="120">
        <f t="shared" si="5"/>
        <v>56.633486851879368</v>
      </c>
      <c r="L32" s="178"/>
      <c r="M32" s="143">
        <v>3812</v>
      </c>
      <c r="N32" s="93"/>
      <c r="O32" s="150"/>
    </row>
    <row r="33" spans="1:15" x14ac:dyDescent="0.2">
      <c r="A33" s="35" t="s">
        <v>27</v>
      </c>
      <c r="B33" s="58" t="s">
        <v>26</v>
      </c>
      <c r="C33" s="269">
        <v>2548</v>
      </c>
      <c r="D33" s="129">
        <v>2486</v>
      </c>
      <c r="E33" s="100">
        <v>2486</v>
      </c>
      <c r="F33" s="129">
        <v>625</v>
      </c>
      <c r="G33" s="80">
        <f t="shared" si="3"/>
        <v>716</v>
      </c>
      <c r="H33" s="165"/>
      <c r="I33" s="79"/>
      <c r="J33" s="111">
        <f t="shared" si="2"/>
        <v>1341</v>
      </c>
      <c r="K33" s="120">
        <f t="shared" si="5"/>
        <v>53.942075623491547</v>
      </c>
      <c r="L33" s="178"/>
      <c r="M33" s="143">
        <v>1341</v>
      </c>
      <c r="N33" s="93"/>
      <c r="O33" s="150"/>
    </row>
    <row r="34" spans="1:15" x14ac:dyDescent="0.2">
      <c r="A34" s="35" t="s">
        <v>25</v>
      </c>
      <c r="B34" s="58">
        <v>557</v>
      </c>
      <c r="C34" s="269">
        <v>1</v>
      </c>
      <c r="D34" s="129"/>
      <c r="E34" s="100">
        <v>0</v>
      </c>
      <c r="F34" s="129"/>
      <c r="G34" s="80">
        <f t="shared" si="3"/>
        <v>0</v>
      </c>
      <c r="H34" s="165"/>
      <c r="I34" s="79"/>
      <c r="J34" s="111">
        <f t="shared" si="2"/>
        <v>0</v>
      </c>
      <c r="K34" s="120" t="str">
        <f t="shared" si="5"/>
        <v>x</v>
      </c>
      <c r="L34" s="178"/>
      <c r="M34" s="143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269">
        <v>65</v>
      </c>
      <c r="D35" s="129">
        <v>55</v>
      </c>
      <c r="E35" s="100">
        <v>55</v>
      </c>
      <c r="F35" s="129">
        <v>14</v>
      </c>
      <c r="G35" s="80">
        <f t="shared" si="3"/>
        <v>13</v>
      </c>
      <c r="H35" s="165"/>
      <c r="I35" s="79"/>
      <c r="J35" s="111">
        <f t="shared" si="2"/>
        <v>27</v>
      </c>
      <c r="K35" s="120">
        <f t="shared" si="5"/>
        <v>49.090909090909093</v>
      </c>
      <c r="L35" s="178"/>
      <c r="M35" s="143">
        <v>27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270">
        <v>259</v>
      </c>
      <c r="D36" s="130">
        <v>210</v>
      </c>
      <c r="E36" s="101">
        <v>160</v>
      </c>
      <c r="F36" s="162">
        <v>25</v>
      </c>
      <c r="G36" s="80">
        <f t="shared" si="3"/>
        <v>65</v>
      </c>
      <c r="H36" s="168"/>
      <c r="I36" s="79"/>
      <c r="J36" s="112">
        <f t="shared" si="2"/>
        <v>90</v>
      </c>
      <c r="K36" s="121">
        <f t="shared" si="5"/>
        <v>56.25</v>
      </c>
      <c r="L36" s="178"/>
      <c r="M36" s="147">
        <v>90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6">SUM(C27:C36)</f>
        <v>12383</v>
      </c>
      <c r="D37" s="52">
        <f t="shared" si="6"/>
        <v>11898</v>
      </c>
      <c r="E37" s="63">
        <f t="shared" si="6"/>
        <v>11704</v>
      </c>
      <c r="F37" s="52">
        <f t="shared" si="6"/>
        <v>3006</v>
      </c>
      <c r="G37" s="21">
        <f t="shared" si="6"/>
        <v>3452</v>
      </c>
      <c r="H37" s="23">
        <f t="shared" si="6"/>
        <v>0</v>
      </c>
      <c r="I37" s="89">
        <f t="shared" si="6"/>
        <v>0</v>
      </c>
      <c r="J37" s="63">
        <f t="shared" si="2"/>
        <v>6458</v>
      </c>
      <c r="K37" s="122">
        <f t="shared" si="5"/>
        <v>55.177717019822282</v>
      </c>
      <c r="L37" s="178"/>
      <c r="M37" s="21">
        <f>SUM(M27:M36)</f>
        <v>6458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276"/>
      <c r="D38" s="128"/>
      <c r="E38" s="99">
        <v>0</v>
      </c>
      <c r="F38" s="163">
        <v>0</v>
      </c>
      <c r="G38" s="80">
        <f t="shared" si="3"/>
        <v>0</v>
      </c>
      <c r="H38" s="167"/>
      <c r="I38" s="79"/>
      <c r="J38" s="69">
        <f t="shared" si="2"/>
        <v>0</v>
      </c>
      <c r="K38" s="119" t="str">
        <f t="shared" si="5"/>
        <v>x</v>
      </c>
      <c r="L38" s="178"/>
      <c r="M38" s="146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269">
        <v>459</v>
      </c>
      <c r="D39" s="129">
        <v>425</v>
      </c>
      <c r="E39" s="100">
        <v>425</v>
      </c>
      <c r="F39" s="129">
        <v>102</v>
      </c>
      <c r="G39" s="80">
        <f t="shared" si="3"/>
        <v>104</v>
      </c>
      <c r="H39" s="165"/>
      <c r="I39" s="79"/>
      <c r="J39" s="111">
        <f t="shared" si="2"/>
        <v>206</v>
      </c>
      <c r="K39" s="120">
        <f t="shared" si="5"/>
        <v>48.470588235294116</v>
      </c>
      <c r="L39" s="178"/>
      <c r="M39" s="143">
        <v>206</v>
      </c>
      <c r="N39" s="93"/>
      <c r="O39" s="150"/>
    </row>
    <row r="40" spans="1:15" x14ac:dyDescent="0.2">
      <c r="A40" s="35" t="s">
        <v>19</v>
      </c>
      <c r="B40" s="58">
        <v>604</v>
      </c>
      <c r="C40" s="269"/>
      <c r="D40" s="129"/>
      <c r="E40" s="100">
        <v>0</v>
      </c>
      <c r="F40" s="129">
        <v>0</v>
      </c>
      <c r="G40" s="80">
        <f t="shared" si="3"/>
        <v>0</v>
      </c>
      <c r="H40" s="165"/>
      <c r="I40" s="79"/>
      <c r="J40" s="111">
        <f t="shared" si="2"/>
        <v>0</v>
      </c>
      <c r="K40" s="120" t="str">
        <f t="shared" si="5"/>
        <v>x</v>
      </c>
      <c r="L40" s="178"/>
      <c r="M40" s="143">
        <v>0</v>
      </c>
      <c r="N40" s="93"/>
      <c r="O40" s="150"/>
    </row>
    <row r="41" spans="1:15" x14ac:dyDescent="0.2">
      <c r="A41" s="35" t="s">
        <v>18</v>
      </c>
      <c r="B41" s="58" t="s">
        <v>17</v>
      </c>
      <c r="C41" s="269">
        <v>12000</v>
      </c>
      <c r="D41" s="129">
        <v>11373</v>
      </c>
      <c r="E41" s="100">
        <v>11179</v>
      </c>
      <c r="F41" s="129">
        <v>2962</v>
      </c>
      <c r="G41" s="80">
        <f t="shared" si="3"/>
        <v>3252</v>
      </c>
      <c r="H41" s="165"/>
      <c r="I41" s="79"/>
      <c r="J41" s="111">
        <f t="shared" si="2"/>
        <v>6214</v>
      </c>
      <c r="K41" s="120">
        <f t="shared" si="5"/>
        <v>55.586367295822527</v>
      </c>
      <c r="L41" s="178"/>
      <c r="M41" s="143">
        <v>6214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270">
        <v>104</v>
      </c>
      <c r="D42" s="130">
        <v>100</v>
      </c>
      <c r="E42" s="101">
        <v>100</v>
      </c>
      <c r="F42" s="162">
        <v>25</v>
      </c>
      <c r="G42" s="87">
        <f t="shared" si="3"/>
        <v>20</v>
      </c>
      <c r="H42" s="168"/>
      <c r="I42" s="79"/>
      <c r="J42" s="112">
        <f t="shared" si="2"/>
        <v>45</v>
      </c>
      <c r="K42" s="121">
        <f t="shared" si="5"/>
        <v>45</v>
      </c>
      <c r="L42" s="178"/>
      <c r="M42" s="147">
        <v>45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7">SUM(C38:C42)</f>
        <v>12563</v>
      </c>
      <c r="D43" s="63">
        <f t="shared" si="7"/>
        <v>11898</v>
      </c>
      <c r="E43" s="63">
        <f t="shared" si="7"/>
        <v>11704</v>
      </c>
      <c r="F43" s="8">
        <f t="shared" si="7"/>
        <v>3089</v>
      </c>
      <c r="G43" s="277">
        <f t="shared" si="7"/>
        <v>3376</v>
      </c>
      <c r="H43" s="21">
        <f t="shared" si="7"/>
        <v>0</v>
      </c>
      <c r="I43" s="90">
        <f t="shared" si="7"/>
        <v>0</v>
      </c>
      <c r="J43" s="63">
        <f t="shared" si="2"/>
        <v>6465</v>
      </c>
      <c r="K43" s="124">
        <f t="shared" si="5"/>
        <v>55.237525632262475</v>
      </c>
      <c r="L43" s="178"/>
      <c r="M43" s="21">
        <f>SUM(M38:M42)</f>
        <v>6465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8">C43-C41</f>
        <v>563</v>
      </c>
      <c r="D45" s="63">
        <f t="shared" si="8"/>
        <v>525</v>
      </c>
      <c r="E45" s="63">
        <f t="shared" si="8"/>
        <v>525</v>
      </c>
      <c r="F45" s="8">
        <f t="shared" si="8"/>
        <v>127</v>
      </c>
      <c r="G45" s="64">
        <f t="shared" si="8"/>
        <v>124</v>
      </c>
      <c r="H45" s="8">
        <f t="shared" si="8"/>
        <v>0</v>
      </c>
      <c r="I45" s="64">
        <f t="shared" si="8"/>
        <v>0</v>
      </c>
      <c r="J45" s="69">
        <f t="shared" si="2"/>
        <v>251</v>
      </c>
      <c r="K45" s="119">
        <f t="shared" si="5"/>
        <v>47.80952380952381</v>
      </c>
      <c r="L45" s="178"/>
      <c r="M45" s="8">
        <f>M43-M41</f>
        <v>251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9">C43-C37</f>
        <v>180</v>
      </c>
      <c r="D46" s="63">
        <f t="shared" si="9"/>
        <v>0</v>
      </c>
      <c r="E46" s="63">
        <f t="shared" si="9"/>
        <v>0</v>
      </c>
      <c r="F46" s="8">
        <f t="shared" si="9"/>
        <v>83</v>
      </c>
      <c r="G46" s="64">
        <f t="shared" si="9"/>
        <v>-76</v>
      </c>
      <c r="H46" s="8">
        <f t="shared" si="9"/>
        <v>0</v>
      </c>
      <c r="I46" s="64">
        <f t="shared" si="9"/>
        <v>0</v>
      </c>
      <c r="J46" s="69">
        <f t="shared" si="2"/>
        <v>7</v>
      </c>
      <c r="K46" s="119" t="str">
        <f t="shared" si="5"/>
        <v>x</v>
      </c>
      <c r="L46" s="178"/>
      <c r="M46" s="8">
        <f>M43-M37</f>
        <v>7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10">C46-C41</f>
        <v>-11820</v>
      </c>
      <c r="D47" s="63">
        <f t="shared" si="10"/>
        <v>-11373</v>
      </c>
      <c r="E47" s="63">
        <f t="shared" si="10"/>
        <v>-11179</v>
      </c>
      <c r="F47" s="8">
        <f t="shared" si="10"/>
        <v>-2879</v>
      </c>
      <c r="G47" s="64">
        <f t="shared" si="10"/>
        <v>-3328</v>
      </c>
      <c r="H47" s="8">
        <f t="shared" si="10"/>
        <v>0</v>
      </c>
      <c r="I47" s="64">
        <f t="shared" si="10"/>
        <v>0</v>
      </c>
      <c r="J47" s="63">
        <f t="shared" si="2"/>
        <v>-6207</v>
      </c>
      <c r="K47" s="119">
        <f t="shared" si="5"/>
        <v>55.523749888183204</v>
      </c>
      <c r="L47" s="178"/>
      <c r="M47" s="8">
        <f>M46-M41</f>
        <v>-6207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91</v>
      </c>
    </row>
    <row r="58" spans="1:10" x14ac:dyDescent="0.2">
      <c r="A58" s="26" t="s">
        <v>92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C7" sqref="C7:O7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180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B6" s="181"/>
      <c r="C6" s="182"/>
      <c r="F6" s="14"/>
      <c r="G6" s="14"/>
    </row>
    <row r="7" spans="1:16" ht="24.75" customHeight="1" thickBot="1" x14ac:dyDescent="0.3">
      <c r="A7" s="30" t="s">
        <v>60</v>
      </c>
      <c r="B7" s="183"/>
      <c r="C7" s="395" t="s">
        <v>132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292"/>
      <c r="B9" s="293"/>
      <c r="C9" s="72" t="s">
        <v>3</v>
      </c>
      <c r="D9" s="104" t="s">
        <v>58</v>
      </c>
      <c r="E9" s="105" t="s">
        <v>57</v>
      </c>
      <c r="F9" s="392" t="s">
        <v>56</v>
      </c>
      <c r="G9" s="402"/>
      <c r="H9" s="402"/>
      <c r="I9" s="403"/>
      <c r="J9" s="13" t="s">
        <v>69</v>
      </c>
      <c r="K9" s="12" t="s">
        <v>55</v>
      </c>
      <c r="L9" s="184"/>
      <c r="M9" s="293" t="s">
        <v>53</v>
      </c>
      <c r="N9" s="293" t="s">
        <v>54</v>
      </c>
      <c r="O9" s="293" t="s">
        <v>53</v>
      </c>
    </row>
    <row r="10" spans="1:16" ht="13.5" thickBot="1" x14ac:dyDescent="0.25">
      <c r="A10" s="31" t="s">
        <v>52</v>
      </c>
      <c r="B10" s="294" t="s">
        <v>93</v>
      </c>
      <c r="C10" s="73" t="s">
        <v>68</v>
      </c>
      <c r="D10" s="106">
        <v>2025</v>
      </c>
      <c r="E10" s="107">
        <v>2025</v>
      </c>
      <c r="F10" s="11" t="s">
        <v>51</v>
      </c>
      <c r="G10" s="295" t="s">
        <v>50</v>
      </c>
      <c r="H10" s="295" t="s">
        <v>49</v>
      </c>
      <c r="I10" s="296" t="s">
        <v>48</v>
      </c>
      <c r="J10" s="10" t="s">
        <v>8</v>
      </c>
      <c r="K10" s="9" t="s">
        <v>47</v>
      </c>
      <c r="L10" s="184"/>
      <c r="M10" s="297" t="s">
        <v>64</v>
      </c>
      <c r="N10" s="294" t="s">
        <v>65</v>
      </c>
      <c r="O10" s="294" t="s">
        <v>46</v>
      </c>
    </row>
    <row r="11" spans="1:16" x14ac:dyDescent="0.2">
      <c r="A11" s="32" t="s">
        <v>45</v>
      </c>
      <c r="B11" s="298"/>
      <c r="C11" s="299">
        <v>9</v>
      </c>
      <c r="D11" s="190">
        <v>7</v>
      </c>
      <c r="E11" s="190">
        <v>7</v>
      </c>
      <c r="F11" s="278">
        <v>9</v>
      </c>
      <c r="G11" s="300"/>
      <c r="H11" s="301"/>
      <c r="I11" s="302"/>
      <c r="J11" s="114" t="s">
        <v>4</v>
      </c>
      <c r="K11" s="118" t="s">
        <v>4</v>
      </c>
      <c r="L11" s="194"/>
      <c r="M11" s="303">
        <v>9</v>
      </c>
      <c r="N11" s="91"/>
      <c r="O11" s="91"/>
    </row>
    <row r="12" spans="1:16" ht="13.5" thickBot="1" x14ac:dyDescent="0.25">
      <c r="A12" s="33" t="s">
        <v>44</v>
      </c>
      <c r="B12" s="304"/>
      <c r="C12" s="305">
        <v>7.94</v>
      </c>
      <c r="D12" s="199">
        <v>6.3</v>
      </c>
      <c r="E12" s="199">
        <v>6.3</v>
      </c>
      <c r="F12" s="279">
        <v>7.9</v>
      </c>
      <c r="G12" s="306"/>
      <c r="H12" s="307"/>
      <c r="I12" s="306"/>
      <c r="J12" s="115"/>
      <c r="K12" s="61" t="s">
        <v>4</v>
      </c>
      <c r="L12" s="194"/>
      <c r="M12" s="308">
        <v>7.9</v>
      </c>
      <c r="N12" s="92"/>
      <c r="O12" s="92"/>
    </row>
    <row r="13" spans="1:16" x14ac:dyDescent="0.2">
      <c r="A13" s="34" t="s">
        <v>62</v>
      </c>
      <c r="B13" s="203"/>
      <c r="C13" s="309">
        <v>2586</v>
      </c>
      <c r="D13" s="108" t="s">
        <v>4</v>
      </c>
      <c r="E13" s="108" t="s">
        <v>4</v>
      </c>
      <c r="F13" s="310">
        <v>2624</v>
      </c>
      <c r="G13" s="205"/>
      <c r="H13" s="206"/>
      <c r="I13" s="205"/>
      <c r="J13" s="111" t="s">
        <v>4</v>
      </c>
      <c r="K13" s="6" t="s">
        <v>4</v>
      </c>
      <c r="L13" s="194"/>
      <c r="M13" s="303">
        <v>2657</v>
      </c>
      <c r="N13" s="93"/>
      <c r="O13" s="93"/>
    </row>
    <row r="14" spans="1:16" x14ac:dyDescent="0.2">
      <c r="A14" s="35" t="s">
        <v>63</v>
      </c>
      <c r="B14" s="203"/>
      <c r="C14" s="309">
        <v>2154</v>
      </c>
      <c r="D14" s="109" t="s">
        <v>4</v>
      </c>
      <c r="E14" s="109" t="s">
        <v>4</v>
      </c>
      <c r="F14" s="311">
        <v>2198</v>
      </c>
      <c r="G14" s="205"/>
      <c r="H14" s="206"/>
      <c r="I14" s="205"/>
      <c r="J14" s="111" t="s">
        <v>4</v>
      </c>
      <c r="K14" s="6" t="s">
        <v>4</v>
      </c>
      <c r="L14" s="194"/>
      <c r="M14" s="312">
        <v>2237</v>
      </c>
      <c r="N14" s="93"/>
      <c r="O14" s="93"/>
    </row>
    <row r="15" spans="1:16" x14ac:dyDescent="0.2">
      <c r="A15" s="35" t="s">
        <v>43</v>
      </c>
      <c r="B15" s="203" t="s">
        <v>42</v>
      </c>
      <c r="C15" s="309"/>
      <c r="D15" s="109" t="s">
        <v>4</v>
      </c>
      <c r="E15" s="109" t="s">
        <v>4</v>
      </c>
      <c r="F15" s="311"/>
      <c r="G15" s="205"/>
      <c r="H15" s="206"/>
      <c r="I15" s="205"/>
      <c r="J15" s="111" t="s">
        <v>4</v>
      </c>
      <c r="K15" s="6" t="s">
        <v>4</v>
      </c>
      <c r="L15" s="194"/>
      <c r="M15" s="312"/>
      <c r="N15" s="93"/>
      <c r="O15" s="93"/>
    </row>
    <row r="16" spans="1:16" x14ac:dyDescent="0.2">
      <c r="A16" s="35" t="s">
        <v>41</v>
      </c>
      <c r="B16" s="203" t="s">
        <v>4</v>
      </c>
      <c r="C16" s="309">
        <v>369</v>
      </c>
      <c r="D16" s="109" t="s">
        <v>4</v>
      </c>
      <c r="E16" s="109" t="s">
        <v>4</v>
      </c>
      <c r="F16" s="311">
        <v>1067</v>
      </c>
      <c r="G16" s="205"/>
      <c r="H16" s="206"/>
      <c r="I16" s="205"/>
      <c r="J16" s="111" t="s">
        <v>4</v>
      </c>
      <c r="K16" s="6" t="s">
        <v>4</v>
      </c>
      <c r="L16" s="194"/>
      <c r="M16" s="312">
        <v>911</v>
      </c>
      <c r="N16" s="93"/>
      <c r="O16" s="93"/>
    </row>
    <row r="17" spans="1:15" ht="13.5" thickBot="1" x14ac:dyDescent="0.25">
      <c r="A17" s="32" t="s">
        <v>40</v>
      </c>
      <c r="B17" s="209" t="s">
        <v>39</v>
      </c>
      <c r="C17" s="252">
        <v>587</v>
      </c>
      <c r="D17" s="110" t="s">
        <v>4</v>
      </c>
      <c r="E17" s="110" t="s">
        <v>4</v>
      </c>
      <c r="F17" s="313">
        <v>1336</v>
      </c>
      <c r="G17" s="300"/>
      <c r="H17" s="211"/>
      <c r="I17" s="212"/>
      <c r="J17" s="116" t="s">
        <v>4</v>
      </c>
      <c r="K17" s="7" t="s">
        <v>4</v>
      </c>
      <c r="L17" s="194"/>
      <c r="M17" s="314">
        <v>951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1388</v>
      </c>
      <c r="D18" s="52" t="s">
        <v>4</v>
      </c>
      <c r="E18" s="52" t="s">
        <v>4</v>
      </c>
      <c r="F18" s="21">
        <f>F13-F14+F15+F16+F17</f>
        <v>2829</v>
      </c>
      <c r="G18" s="22"/>
      <c r="H18" s="214"/>
      <c r="I18" s="215"/>
      <c r="J18" s="63" t="s">
        <v>4</v>
      </c>
      <c r="K18" s="8" t="s">
        <v>4</v>
      </c>
      <c r="L18" s="194"/>
      <c r="M18" s="315">
        <f>SUM(M13:M17)</f>
        <v>6756</v>
      </c>
      <c r="N18" s="23"/>
      <c r="O18" s="23"/>
    </row>
    <row r="19" spans="1:15" x14ac:dyDescent="0.2">
      <c r="A19" s="32" t="s">
        <v>66</v>
      </c>
      <c r="B19" s="216" t="s">
        <v>67</v>
      </c>
      <c r="C19" s="255">
        <v>432</v>
      </c>
      <c r="D19" s="108" t="s">
        <v>4</v>
      </c>
      <c r="E19" s="108" t="s">
        <v>4</v>
      </c>
      <c r="F19" s="313">
        <v>426</v>
      </c>
      <c r="G19" s="300"/>
      <c r="H19" s="218"/>
      <c r="I19" s="219"/>
      <c r="J19" s="116" t="s">
        <v>4</v>
      </c>
      <c r="K19" s="7" t="s">
        <v>4</v>
      </c>
      <c r="L19" s="194"/>
      <c r="M19" s="316">
        <v>419</v>
      </c>
      <c r="N19" s="94"/>
      <c r="O19" s="94"/>
    </row>
    <row r="20" spans="1:15" x14ac:dyDescent="0.2">
      <c r="A20" s="35" t="s">
        <v>37</v>
      </c>
      <c r="B20" s="203" t="s">
        <v>36</v>
      </c>
      <c r="C20" s="317">
        <v>453</v>
      </c>
      <c r="D20" s="109" t="s">
        <v>4</v>
      </c>
      <c r="E20" s="109" t="s">
        <v>4</v>
      </c>
      <c r="F20" s="311">
        <v>276</v>
      </c>
      <c r="G20" s="205"/>
      <c r="H20" s="206"/>
      <c r="I20" s="205"/>
      <c r="J20" s="111" t="s">
        <v>4</v>
      </c>
      <c r="K20" s="6" t="s">
        <v>4</v>
      </c>
      <c r="L20" s="194"/>
      <c r="M20" s="312">
        <v>313</v>
      </c>
      <c r="N20" s="93"/>
      <c r="O20" s="93"/>
    </row>
    <row r="21" spans="1:15" x14ac:dyDescent="0.2">
      <c r="A21" s="35" t="s">
        <v>35</v>
      </c>
      <c r="B21" s="203" t="s">
        <v>4</v>
      </c>
      <c r="C21" s="317">
        <v>325</v>
      </c>
      <c r="D21" s="109" t="s">
        <v>4</v>
      </c>
      <c r="E21" s="109" t="s">
        <v>4</v>
      </c>
      <c r="F21" s="311">
        <v>412</v>
      </c>
      <c r="G21" s="205"/>
      <c r="H21" s="206"/>
      <c r="I21" s="205"/>
      <c r="J21" s="111" t="s">
        <v>4</v>
      </c>
      <c r="K21" s="6" t="s">
        <v>4</v>
      </c>
      <c r="L21" s="194"/>
      <c r="M21" s="312">
        <v>412</v>
      </c>
      <c r="N21" s="93"/>
      <c r="O21" s="93"/>
    </row>
    <row r="22" spans="1:15" x14ac:dyDescent="0.2">
      <c r="A22" s="35" t="s">
        <v>34</v>
      </c>
      <c r="B22" s="203" t="s">
        <v>4</v>
      </c>
      <c r="C22" s="317">
        <v>444</v>
      </c>
      <c r="D22" s="109" t="s">
        <v>4</v>
      </c>
      <c r="E22" s="109" t="s">
        <v>4</v>
      </c>
      <c r="F22" s="311">
        <v>1685</v>
      </c>
      <c r="G22" s="205"/>
      <c r="H22" s="206"/>
      <c r="I22" s="205"/>
      <c r="J22" s="111" t="s">
        <v>4</v>
      </c>
      <c r="K22" s="6" t="s">
        <v>4</v>
      </c>
      <c r="L22" s="194"/>
      <c r="M22" s="312">
        <v>1133</v>
      </c>
      <c r="N22" s="93"/>
      <c r="O22" s="93"/>
    </row>
    <row r="23" spans="1:15" ht="13.5" thickBot="1" x14ac:dyDescent="0.25">
      <c r="A23" s="33" t="s">
        <v>33</v>
      </c>
      <c r="B23" s="222" t="s">
        <v>4</v>
      </c>
      <c r="C23" s="317"/>
      <c r="D23" s="110" t="s">
        <v>4</v>
      </c>
      <c r="E23" s="110" t="s">
        <v>4</v>
      </c>
      <c r="F23" s="318"/>
      <c r="G23" s="212"/>
      <c r="H23" s="211"/>
      <c r="I23" s="212"/>
      <c r="J23" s="117" t="s">
        <v>4</v>
      </c>
      <c r="K23" s="5" t="s">
        <v>4</v>
      </c>
      <c r="L23" s="194"/>
      <c r="M23" s="308"/>
      <c r="N23" s="95"/>
      <c r="O23" s="95"/>
    </row>
    <row r="24" spans="1:15" x14ac:dyDescent="0.2">
      <c r="A24" s="37" t="s">
        <v>32</v>
      </c>
      <c r="B24" s="224" t="s">
        <v>4</v>
      </c>
      <c r="C24" s="319">
        <v>5449</v>
      </c>
      <c r="D24" s="226">
        <v>5230</v>
      </c>
      <c r="E24" s="226">
        <v>4878</v>
      </c>
      <c r="F24" s="320">
        <v>1352</v>
      </c>
      <c r="G24" s="321"/>
      <c r="H24" s="322"/>
      <c r="I24" s="321"/>
      <c r="J24" s="69">
        <f t="shared" ref="J24:J47" si="0">SUM(F24:I24)</f>
        <v>1352</v>
      </c>
      <c r="K24" s="119">
        <f>IF(E24=0,"x",(J24/E24*100))</f>
        <v>27.716277162771629</v>
      </c>
      <c r="L24" s="194"/>
      <c r="M24" s="303">
        <v>2585</v>
      </c>
      <c r="N24" s="323"/>
      <c r="O24" s="324"/>
    </row>
    <row r="25" spans="1:15" x14ac:dyDescent="0.2">
      <c r="A25" s="35" t="s">
        <v>31</v>
      </c>
      <c r="B25" s="229" t="s">
        <v>4</v>
      </c>
      <c r="C25" s="309"/>
      <c r="D25" s="230"/>
      <c r="E25" s="230">
        <v>0</v>
      </c>
      <c r="F25" s="325">
        <v>0</v>
      </c>
      <c r="G25" s="205"/>
      <c r="H25" s="206"/>
      <c r="I25" s="205"/>
      <c r="J25" s="111">
        <f t="shared" si="0"/>
        <v>0</v>
      </c>
      <c r="K25" s="120" t="str">
        <f>IF(E25=0,"x",(J25/E25)*100)</f>
        <v>x</v>
      </c>
      <c r="L25" s="194"/>
      <c r="M25" s="312"/>
      <c r="N25" s="326"/>
      <c r="O25" s="327"/>
    </row>
    <row r="26" spans="1:15" ht="13.5" thickBot="1" x14ac:dyDescent="0.25">
      <c r="A26" s="33" t="s">
        <v>30</v>
      </c>
      <c r="B26" s="233">
        <v>672</v>
      </c>
      <c r="C26" s="328">
        <v>928</v>
      </c>
      <c r="D26" s="235">
        <v>880</v>
      </c>
      <c r="E26" s="235">
        <v>880</v>
      </c>
      <c r="F26" s="329">
        <v>220</v>
      </c>
      <c r="G26" s="330"/>
      <c r="H26" s="286"/>
      <c r="I26" s="331"/>
      <c r="J26" s="112">
        <f t="shared" si="0"/>
        <v>220</v>
      </c>
      <c r="K26" s="121">
        <f t="shared" ref="K26" si="1">IF(E26=0,"x",(J26/E26*100))</f>
        <v>25</v>
      </c>
      <c r="L26" s="194"/>
      <c r="M26" s="314">
        <v>440</v>
      </c>
      <c r="N26" s="332"/>
      <c r="O26" s="333"/>
    </row>
    <row r="27" spans="1:15" x14ac:dyDescent="0.2">
      <c r="A27" s="34" t="s">
        <v>6</v>
      </c>
      <c r="B27" s="224">
        <v>501</v>
      </c>
      <c r="C27" s="309">
        <v>226</v>
      </c>
      <c r="D27" s="239">
        <v>210</v>
      </c>
      <c r="E27" s="239">
        <v>216</v>
      </c>
      <c r="F27" s="334">
        <v>66</v>
      </c>
      <c r="G27" s="219"/>
      <c r="H27" s="218"/>
      <c r="I27" s="219"/>
      <c r="J27" s="69">
        <f t="shared" si="0"/>
        <v>66</v>
      </c>
      <c r="K27" s="124">
        <f t="shared" ref="K27:K47" si="2">IF(E27=0,"x",(J27/E27)*100)</f>
        <v>30.555555555555557</v>
      </c>
      <c r="L27" s="194"/>
      <c r="M27" s="316">
        <v>113</v>
      </c>
      <c r="N27" s="335"/>
      <c r="O27" s="336"/>
    </row>
    <row r="28" spans="1:15" x14ac:dyDescent="0.2">
      <c r="A28" s="35" t="s">
        <v>29</v>
      </c>
      <c r="B28" s="229">
        <v>502</v>
      </c>
      <c r="C28" s="309">
        <v>135</v>
      </c>
      <c r="D28" s="241">
        <v>150</v>
      </c>
      <c r="E28" s="241">
        <v>150</v>
      </c>
      <c r="F28" s="337">
        <v>48</v>
      </c>
      <c r="G28" s="205"/>
      <c r="H28" s="206"/>
      <c r="I28" s="205"/>
      <c r="J28" s="111">
        <f t="shared" si="0"/>
        <v>48</v>
      </c>
      <c r="K28" s="120">
        <f t="shared" si="2"/>
        <v>32</v>
      </c>
      <c r="L28" s="194"/>
      <c r="M28" s="312">
        <v>78</v>
      </c>
      <c r="N28" s="326"/>
      <c r="O28" s="327"/>
    </row>
    <row r="29" spans="1:15" x14ac:dyDescent="0.2">
      <c r="A29" s="35" t="s">
        <v>5</v>
      </c>
      <c r="B29" s="229">
        <v>504</v>
      </c>
      <c r="C29" s="309"/>
      <c r="D29" s="241"/>
      <c r="E29" s="241">
        <v>0</v>
      </c>
      <c r="F29" s="337">
        <v>0</v>
      </c>
      <c r="G29" s="205"/>
      <c r="H29" s="206"/>
      <c r="I29" s="205"/>
      <c r="J29" s="111">
        <f t="shared" si="0"/>
        <v>0</v>
      </c>
      <c r="K29" s="120" t="str">
        <f t="shared" si="2"/>
        <v>x</v>
      </c>
      <c r="L29" s="194"/>
      <c r="M29" s="312"/>
      <c r="N29" s="326"/>
      <c r="O29" s="327"/>
    </row>
    <row r="30" spans="1:15" x14ac:dyDescent="0.2">
      <c r="A30" s="35" t="s">
        <v>0</v>
      </c>
      <c r="B30" s="229">
        <v>511</v>
      </c>
      <c r="C30" s="309">
        <v>61</v>
      </c>
      <c r="D30" s="241">
        <v>90</v>
      </c>
      <c r="E30" s="241">
        <v>150</v>
      </c>
      <c r="F30" s="337">
        <v>84</v>
      </c>
      <c r="G30" s="205"/>
      <c r="H30" s="206"/>
      <c r="I30" s="205"/>
      <c r="J30" s="111">
        <f t="shared" si="0"/>
        <v>84</v>
      </c>
      <c r="K30" s="120">
        <f t="shared" si="2"/>
        <v>56.000000000000007</v>
      </c>
      <c r="L30" s="194"/>
      <c r="M30" s="312">
        <v>142</v>
      </c>
      <c r="N30" s="326"/>
      <c r="O30" s="327"/>
    </row>
    <row r="31" spans="1:15" x14ac:dyDescent="0.2">
      <c r="A31" s="35" t="s">
        <v>1</v>
      </c>
      <c r="B31" s="229">
        <v>518</v>
      </c>
      <c r="C31" s="309">
        <v>317</v>
      </c>
      <c r="D31" s="241">
        <v>340</v>
      </c>
      <c r="E31" s="241">
        <v>350</v>
      </c>
      <c r="F31" s="337">
        <v>105</v>
      </c>
      <c r="G31" s="205"/>
      <c r="H31" s="206"/>
      <c r="I31" s="205"/>
      <c r="J31" s="111">
        <f t="shared" si="0"/>
        <v>105</v>
      </c>
      <c r="K31" s="120">
        <f t="shared" si="2"/>
        <v>30</v>
      </c>
      <c r="L31" s="194"/>
      <c r="M31" s="312">
        <v>171</v>
      </c>
      <c r="N31" s="326"/>
      <c r="O31" s="327"/>
    </row>
    <row r="32" spans="1:15" x14ac:dyDescent="0.2">
      <c r="A32" s="35" t="s">
        <v>28</v>
      </c>
      <c r="B32" s="229">
        <v>521</v>
      </c>
      <c r="C32" s="309">
        <v>3359</v>
      </c>
      <c r="D32" s="241">
        <v>3212</v>
      </c>
      <c r="E32" s="241">
        <v>3121</v>
      </c>
      <c r="F32" s="337">
        <v>843</v>
      </c>
      <c r="G32" s="205"/>
      <c r="H32" s="206"/>
      <c r="I32" s="205"/>
      <c r="J32" s="111">
        <f t="shared" si="0"/>
        <v>843</v>
      </c>
      <c r="K32" s="120">
        <f t="shared" si="2"/>
        <v>27.010573534123676</v>
      </c>
      <c r="L32" s="194"/>
      <c r="M32" s="312">
        <v>1799</v>
      </c>
      <c r="N32" s="326"/>
      <c r="O32" s="327"/>
    </row>
    <row r="33" spans="1:15" x14ac:dyDescent="0.2">
      <c r="A33" s="35" t="s">
        <v>27</v>
      </c>
      <c r="B33" s="229" t="s">
        <v>26</v>
      </c>
      <c r="C33" s="309">
        <v>1246</v>
      </c>
      <c r="D33" s="241">
        <v>1211</v>
      </c>
      <c r="E33" s="241">
        <v>1179</v>
      </c>
      <c r="F33" s="337">
        <v>318</v>
      </c>
      <c r="G33" s="205"/>
      <c r="H33" s="206"/>
      <c r="I33" s="205"/>
      <c r="J33" s="111">
        <f t="shared" si="0"/>
        <v>318</v>
      </c>
      <c r="K33" s="120">
        <f t="shared" si="2"/>
        <v>26.972010178117049</v>
      </c>
      <c r="L33" s="194"/>
      <c r="M33" s="312">
        <v>672</v>
      </c>
      <c r="N33" s="326"/>
      <c r="O33" s="327"/>
    </row>
    <row r="34" spans="1:15" x14ac:dyDescent="0.2">
      <c r="A34" s="35" t="s">
        <v>25</v>
      </c>
      <c r="B34" s="229">
        <v>557</v>
      </c>
      <c r="C34" s="309"/>
      <c r="D34" s="241"/>
      <c r="E34" s="241">
        <v>0</v>
      </c>
      <c r="F34" s="337">
        <v>0</v>
      </c>
      <c r="G34" s="205"/>
      <c r="H34" s="206"/>
      <c r="I34" s="205"/>
      <c r="J34" s="111">
        <f t="shared" si="0"/>
        <v>0</v>
      </c>
      <c r="K34" s="120" t="str">
        <f t="shared" si="2"/>
        <v>x</v>
      </c>
      <c r="L34" s="194"/>
      <c r="M34" s="312"/>
      <c r="N34" s="326"/>
      <c r="O34" s="327"/>
    </row>
    <row r="35" spans="1:15" x14ac:dyDescent="0.2">
      <c r="A35" s="35" t="s">
        <v>2</v>
      </c>
      <c r="B35" s="229">
        <v>551</v>
      </c>
      <c r="C35" s="309">
        <v>23</v>
      </c>
      <c r="D35" s="241">
        <v>27</v>
      </c>
      <c r="E35" s="241">
        <v>27</v>
      </c>
      <c r="F35" s="337">
        <v>7</v>
      </c>
      <c r="G35" s="205"/>
      <c r="H35" s="206"/>
      <c r="I35" s="205"/>
      <c r="J35" s="111">
        <f t="shared" si="0"/>
        <v>7</v>
      </c>
      <c r="K35" s="120">
        <f t="shared" si="2"/>
        <v>25.925925925925924</v>
      </c>
      <c r="L35" s="194"/>
      <c r="M35" s="312">
        <v>13</v>
      </c>
      <c r="N35" s="326"/>
      <c r="O35" s="327"/>
    </row>
    <row r="36" spans="1:15" ht="13.5" thickBot="1" x14ac:dyDescent="0.25">
      <c r="A36" s="32" t="s">
        <v>24</v>
      </c>
      <c r="B36" s="243" t="s">
        <v>23</v>
      </c>
      <c r="C36" s="338">
        <v>248</v>
      </c>
      <c r="D36" s="244">
        <v>210</v>
      </c>
      <c r="E36" s="244">
        <v>205</v>
      </c>
      <c r="F36" s="339">
        <v>26</v>
      </c>
      <c r="G36" s="300"/>
      <c r="H36" s="211"/>
      <c r="I36" s="205"/>
      <c r="J36" s="112">
        <f t="shared" si="0"/>
        <v>26</v>
      </c>
      <c r="K36" s="121">
        <f t="shared" si="2"/>
        <v>12.682926829268293</v>
      </c>
      <c r="L36" s="194"/>
      <c r="M36" s="308">
        <v>66</v>
      </c>
      <c r="N36" s="340"/>
      <c r="O36" s="341"/>
    </row>
    <row r="37" spans="1:15" ht="13.5" thickBot="1" x14ac:dyDescent="0.25">
      <c r="A37" s="36" t="s">
        <v>22</v>
      </c>
      <c r="B37" s="62"/>
      <c r="C37" s="63">
        <f t="shared" ref="C37:I37" si="3">SUM(C27:C36)</f>
        <v>5615</v>
      </c>
      <c r="D37" s="247">
        <f t="shared" si="3"/>
        <v>5450</v>
      </c>
      <c r="E37" s="247">
        <f t="shared" si="3"/>
        <v>5398</v>
      </c>
      <c r="F37" s="8">
        <f t="shared" si="3"/>
        <v>1497</v>
      </c>
      <c r="G37" s="89">
        <f t="shared" si="3"/>
        <v>0</v>
      </c>
      <c r="H37" s="21">
        <f t="shared" si="3"/>
        <v>0</v>
      </c>
      <c r="I37" s="89">
        <f t="shared" si="3"/>
        <v>0</v>
      </c>
      <c r="J37" s="63">
        <f t="shared" si="0"/>
        <v>1497</v>
      </c>
      <c r="K37" s="122">
        <f t="shared" si="2"/>
        <v>27.732493516117078</v>
      </c>
      <c r="L37" s="194"/>
      <c r="M37" s="342">
        <f>SUM(M27:M36)</f>
        <v>3054</v>
      </c>
      <c r="N37" s="343">
        <f>SUM(N27:N36)</f>
        <v>0</v>
      </c>
      <c r="O37" s="342">
        <f>SUM(O27:O36)</f>
        <v>0</v>
      </c>
    </row>
    <row r="38" spans="1:15" x14ac:dyDescent="0.2">
      <c r="A38" s="34" t="s">
        <v>21</v>
      </c>
      <c r="B38" s="224">
        <v>601</v>
      </c>
      <c r="C38" s="344"/>
      <c r="D38" s="239"/>
      <c r="E38" s="239">
        <v>0</v>
      </c>
      <c r="F38" s="345">
        <v>0</v>
      </c>
      <c r="G38" s="219"/>
      <c r="H38" s="218"/>
      <c r="I38" s="205"/>
      <c r="J38" s="69">
        <f t="shared" si="0"/>
        <v>0</v>
      </c>
      <c r="K38" s="119" t="str">
        <f t="shared" si="2"/>
        <v>x</v>
      </c>
      <c r="L38" s="194"/>
      <c r="M38" s="316"/>
      <c r="N38" s="335"/>
      <c r="O38" s="336"/>
    </row>
    <row r="39" spans="1:15" x14ac:dyDescent="0.2">
      <c r="A39" s="35" t="s">
        <v>20</v>
      </c>
      <c r="B39" s="229">
        <v>602</v>
      </c>
      <c r="C39" s="309">
        <v>152</v>
      </c>
      <c r="D39" s="241">
        <v>180</v>
      </c>
      <c r="E39" s="241">
        <v>180</v>
      </c>
      <c r="F39" s="337">
        <v>41</v>
      </c>
      <c r="G39" s="205"/>
      <c r="H39" s="206"/>
      <c r="I39" s="205"/>
      <c r="J39" s="111">
        <f t="shared" si="0"/>
        <v>41</v>
      </c>
      <c r="K39" s="120">
        <f t="shared" si="2"/>
        <v>22.777777777777779</v>
      </c>
      <c r="L39" s="194"/>
      <c r="M39" s="312">
        <v>83</v>
      </c>
      <c r="N39" s="326"/>
      <c r="O39" s="327"/>
    </row>
    <row r="40" spans="1:15" x14ac:dyDescent="0.2">
      <c r="A40" s="35" t="s">
        <v>19</v>
      </c>
      <c r="B40" s="229">
        <v>604</v>
      </c>
      <c r="C40" s="309"/>
      <c r="D40" s="241"/>
      <c r="E40" s="241">
        <v>0</v>
      </c>
      <c r="F40" s="337">
        <v>0</v>
      </c>
      <c r="G40" s="205"/>
      <c r="H40" s="206"/>
      <c r="I40" s="205"/>
      <c r="J40" s="111">
        <f t="shared" si="0"/>
        <v>0</v>
      </c>
      <c r="K40" s="120" t="str">
        <f t="shared" si="2"/>
        <v>x</v>
      </c>
      <c r="L40" s="194"/>
      <c r="M40" s="312"/>
      <c r="N40" s="326"/>
      <c r="O40" s="327"/>
    </row>
    <row r="41" spans="1:15" x14ac:dyDescent="0.2">
      <c r="A41" s="35" t="s">
        <v>18</v>
      </c>
      <c r="B41" s="229" t="s">
        <v>17</v>
      </c>
      <c r="C41" s="309">
        <v>5449</v>
      </c>
      <c r="D41" s="241">
        <v>5230</v>
      </c>
      <c r="E41" s="241">
        <v>5113</v>
      </c>
      <c r="F41" s="337">
        <v>1352</v>
      </c>
      <c r="G41" s="205"/>
      <c r="H41" s="206"/>
      <c r="I41" s="205"/>
      <c r="J41" s="111">
        <f t="shared" si="0"/>
        <v>1352</v>
      </c>
      <c r="K41" s="120">
        <f t="shared" si="2"/>
        <v>26.442401721103071</v>
      </c>
      <c r="L41" s="194"/>
      <c r="M41" s="312">
        <v>2858</v>
      </c>
      <c r="N41" s="326"/>
      <c r="O41" s="327"/>
    </row>
    <row r="42" spans="1:15" ht="13.5" thickBot="1" x14ac:dyDescent="0.25">
      <c r="A42" s="32" t="s">
        <v>7</v>
      </c>
      <c r="B42" s="243" t="s">
        <v>16</v>
      </c>
      <c r="C42" s="252">
        <v>43</v>
      </c>
      <c r="D42" s="244">
        <v>40</v>
      </c>
      <c r="E42" s="244">
        <v>105</v>
      </c>
      <c r="F42" s="339">
        <v>104</v>
      </c>
      <c r="G42" s="300"/>
      <c r="H42" s="211"/>
      <c r="I42" s="205"/>
      <c r="J42" s="112">
        <f t="shared" si="0"/>
        <v>104</v>
      </c>
      <c r="K42" s="121">
        <f t="shared" si="2"/>
        <v>99.047619047619051</v>
      </c>
      <c r="L42" s="194"/>
      <c r="M42" s="308">
        <v>115</v>
      </c>
      <c r="N42" s="340"/>
      <c r="O42" s="341"/>
    </row>
    <row r="43" spans="1:15" ht="13.5" thickBot="1" x14ac:dyDescent="0.25">
      <c r="A43" s="36" t="s">
        <v>15</v>
      </c>
      <c r="B43" s="62" t="s">
        <v>4</v>
      </c>
      <c r="C43" s="63">
        <f t="shared" ref="C43:I43" si="4">SUM(C38:C42)</f>
        <v>5644</v>
      </c>
      <c r="D43" s="247">
        <f t="shared" si="4"/>
        <v>5450</v>
      </c>
      <c r="E43" s="247">
        <f t="shared" si="4"/>
        <v>5398</v>
      </c>
      <c r="F43" s="8">
        <f t="shared" si="4"/>
        <v>1497</v>
      </c>
      <c r="G43" s="89">
        <f t="shared" si="4"/>
        <v>0</v>
      </c>
      <c r="H43" s="21">
        <f t="shared" si="4"/>
        <v>0</v>
      </c>
      <c r="I43" s="90">
        <f t="shared" si="4"/>
        <v>0</v>
      </c>
      <c r="J43" s="63">
        <f t="shared" si="0"/>
        <v>1497</v>
      </c>
      <c r="K43" s="124">
        <f t="shared" si="2"/>
        <v>27.732493516117078</v>
      </c>
      <c r="L43" s="194"/>
      <c r="M43" s="342">
        <f>SUM(M38:M42)</f>
        <v>3056</v>
      </c>
      <c r="N43" s="343">
        <f>SUM(N38:N42)</f>
        <v>0</v>
      </c>
      <c r="O43" s="342">
        <f>SUM(O38:O42)</f>
        <v>0</v>
      </c>
    </row>
    <row r="44" spans="1:15" s="261" customFormat="1" ht="5.25" customHeight="1" thickBot="1" x14ac:dyDescent="0.25">
      <c r="A44" s="250"/>
      <c r="B44" s="251"/>
      <c r="C44" s="252"/>
      <c r="D44" s="253"/>
      <c r="E44" s="253"/>
      <c r="F44" s="254"/>
      <c r="G44" s="255"/>
      <c r="H44" s="256"/>
      <c r="I44" s="255"/>
      <c r="J44" s="257"/>
      <c r="K44" s="258"/>
      <c r="L44" s="259"/>
      <c r="M44" s="346"/>
      <c r="N44" s="347"/>
      <c r="O44" s="347"/>
    </row>
    <row r="45" spans="1:15" ht="13.5" thickBot="1" x14ac:dyDescent="0.25">
      <c r="A45" s="68" t="s">
        <v>14</v>
      </c>
      <c r="B45" s="62" t="s">
        <v>4</v>
      </c>
      <c r="C45" s="8">
        <f t="shared" ref="C45:I45" si="5">C43-C41</f>
        <v>195</v>
      </c>
      <c r="D45" s="63">
        <f t="shared" si="5"/>
        <v>220</v>
      </c>
      <c r="E45" s="63">
        <f t="shared" si="5"/>
        <v>285</v>
      </c>
      <c r="F45" s="8">
        <f t="shared" si="5"/>
        <v>145</v>
      </c>
      <c r="G45" s="64">
        <f t="shared" si="5"/>
        <v>0</v>
      </c>
      <c r="H45" s="8">
        <f t="shared" si="5"/>
        <v>0</v>
      </c>
      <c r="I45" s="64">
        <f t="shared" si="5"/>
        <v>0</v>
      </c>
      <c r="J45" s="69">
        <f t="shared" si="0"/>
        <v>145</v>
      </c>
      <c r="K45" s="119">
        <f t="shared" si="2"/>
        <v>50.877192982456144</v>
      </c>
      <c r="L45" s="194"/>
      <c r="M45" s="348">
        <f>M43-M41</f>
        <v>198</v>
      </c>
      <c r="N45" s="349">
        <f>N43-N41</f>
        <v>0</v>
      </c>
      <c r="O45" s="34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6">C43-C37</f>
        <v>29</v>
      </c>
      <c r="D46" s="63">
        <f t="shared" si="6"/>
        <v>0</v>
      </c>
      <c r="E46" s="63">
        <f t="shared" si="6"/>
        <v>0</v>
      </c>
      <c r="F46" s="8">
        <f t="shared" si="6"/>
        <v>0</v>
      </c>
      <c r="G46" s="64">
        <f t="shared" si="6"/>
        <v>0</v>
      </c>
      <c r="H46" s="8">
        <f t="shared" si="6"/>
        <v>0</v>
      </c>
      <c r="I46" s="64">
        <f t="shared" si="6"/>
        <v>0</v>
      </c>
      <c r="J46" s="69">
        <f t="shared" si="0"/>
        <v>0</v>
      </c>
      <c r="K46" s="119" t="str">
        <f t="shared" si="2"/>
        <v>x</v>
      </c>
      <c r="L46" s="194"/>
      <c r="M46" s="348">
        <f>M43-M37</f>
        <v>2</v>
      </c>
      <c r="N46" s="349">
        <f>N43-N37</f>
        <v>0</v>
      </c>
      <c r="O46" s="34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7">C46-C41</f>
        <v>-5420</v>
      </c>
      <c r="D47" s="63">
        <f t="shared" si="7"/>
        <v>-5230</v>
      </c>
      <c r="E47" s="63">
        <f t="shared" si="7"/>
        <v>-5113</v>
      </c>
      <c r="F47" s="8">
        <f t="shared" si="7"/>
        <v>-1352</v>
      </c>
      <c r="G47" s="64">
        <f t="shared" si="7"/>
        <v>0</v>
      </c>
      <c r="H47" s="8">
        <f t="shared" si="7"/>
        <v>0</v>
      </c>
      <c r="I47" s="64">
        <f t="shared" si="7"/>
        <v>0</v>
      </c>
      <c r="J47" s="63">
        <f t="shared" si="0"/>
        <v>-1352</v>
      </c>
      <c r="K47" s="119">
        <f t="shared" si="2"/>
        <v>26.442401721103071</v>
      </c>
      <c r="L47" s="194"/>
      <c r="M47" s="348">
        <f>M46-M41</f>
        <v>-2856</v>
      </c>
      <c r="N47" s="349">
        <f>N46-N41</f>
        <v>0</v>
      </c>
      <c r="O47" s="348">
        <f>O46-O41</f>
        <v>0</v>
      </c>
    </row>
    <row r="50" spans="1:10" ht="14.25" x14ac:dyDescent="0.2">
      <c r="A50" s="262" t="s">
        <v>11</v>
      </c>
    </row>
    <row r="51" spans="1:10" s="184" customFormat="1" ht="14.25" x14ac:dyDescent="0.2">
      <c r="A51" s="263" t="s">
        <v>10</v>
      </c>
      <c r="B51" s="264"/>
      <c r="E51" s="179"/>
      <c r="F51" s="179"/>
      <c r="G51" s="179"/>
      <c r="H51" s="179"/>
      <c r="I51" s="179"/>
      <c r="J51" s="179"/>
    </row>
    <row r="52" spans="1:10" s="184" customFormat="1" ht="14.25" x14ac:dyDescent="0.2">
      <c r="A52" s="40" t="s">
        <v>9</v>
      </c>
      <c r="B52" s="264"/>
      <c r="E52" s="179"/>
      <c r="F52" s="179"/>
      <c r="G52" s="179"/>
      <c r="H52" s="179"/>
      <c r="I52" s="179"/>
      <c r="J52" s="179"/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94</v>
      </c>
    </row>
    <row r="58" spans="1:10" x14ac:dyDescent="0.2">
      <c r="A58" s="26" t="s">
        <v>95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T19" sqref="T19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133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265"/>
      <c r="C11" s="189">
        <v>23.116099999999999</v>
      </c>
      <c r="D11" s="108">
        <v>23</v>
      </c>
      <c r="E11" s="102">
        <v>24</v>
      </c>
      <c r="F11" s="350">
        <v>24</v>
      </c>
      <c r="G11" s="266">
        <f>M11</f>
        <v>24</v>
      </c>
      <c r="H11" s="192"/>
      <c r="I11" s="193"/>
      <c r="J11" s="114" t="s">
        <v>4</v>
      </c>
      <c r="K11" s="118" t="s">
        <v>4</v>
      </c>
      <c r="L11" s="178"/>
      <c r="M11" s="195">
        <v>24</v>
      </c>
      <c r="N11" s="91"/>
      <c r="O11" s="91"/>
    </row>
    <row r="12" spans="1:16" ht="13.5" thickBot="1" x14ac:dyDescent="0.25">
      <c r="A12" s="33" t="s">
        <v>44</v>
      </c>
      <c r="B12" s="196"/>
      <c r="C12" s="197">
        <v>21.3584</v>
      </c>
      <c r="D12" s="198">
        <v>18.861000000000001</v>
      </c>
      <c r="E12" s="103">
        <v>20.21</v>
      </c>
      <c r="F12" s="351">
        <v>22.106999999999999</v>
      </c>
      <c r="G12" s="352">
        <f>M12</f>
        <v>22.170999999999999</v>
      </c>
      <c r="H12" s="353"/>
      <c r="I12" s="352"/>
      <c r="J12" s="115"/>
      <c r="K12" s="61" t="s">
        <v>4</v>
      </c>
      <c r="L12" s="178"/>
      <c r="M12" s="202">
        <v>22.170999999999999</v>
      </c>
      <c r="N12" s="173"/>
      <c r="O12" s="173"/>
    </row>
    <row r="13" spans="1:16" x14ac:dyDescent="0.2">
      <c r="A13" s="34" t="s">
        <v>62</v>
      </c>
      <c r="B13" s="50"/>
      <c r="C13" s="269">
        <v>4009</v>
      </c>
      <c r="D13" s="108" t="s">
        <v>4</v>
      </c>
      <c r="E13" s="108" t="s">
        <v>4</v>
      </c>
      <c r="F13" s="354">
        <v>4031</v>
      </c>
      <c r="G13" s="79">
        <f>M13</f>
        <v>4099</v>
      </c>
      <c r="H13" s="80"/>
      <c r="I13" s="79"/>
      <c r="J13" s="111" t="s">
        <v>4</v>
      </c>
      <c r="K13" s="6" t="s">
        <v>4</v>
      </c>
      <c r="L13" s="178"/>
      <c r="M13" s="287">
        <v>4099</v>
      </c>
      <c r="N13" s="93"/>
      <c r="O13" s="93"/>
    </row>
    <row r="14" spans="1:16" x14ac:dyDescent="0.2">
      <c r="A14" s="35" t="s">
        <v>63</v>
      </c>
      <c r="B14" s="50"/>
      <c r="C14" s="269">
        <v>3827</v>
      </c>
      <c r="D14" s="109" t="s">
        <v>4</v>
      </c>
      <c r="E14" s="109" t="s">
        <v>4</v>
      </c>
      <c r="F14" s="137">
        <v>3857</v>
      </c>
      <c r="G14" s="79">
        <f t="shared" ref="G14:G23" si="0">M14</f>
        <v>3845</v>
      </c>
      <c r="H14" s="80"/>
      <c r="I14" s="79"/>
      <c r="J14" s="111" t="s">
        <v>4</v>
      </c>
      <c r="K14" s="6" t="s">
        <v>4</v>
      </c>
      <c r="L14" s="178"/>
      <c r="M14" s="288">
        <v>3845</v>
      </c>
      <c r="N14" s="93"/>
      <c r="O14" s="93"/>
    </row>
    <row r="15" spans="1:16" x14ac:dyDescent="0.2">
      <c r="A15" s="35" t="s">
        <v>43</v>
      </c>
      <c r="B15" s="50" t="s">
        <v>42</v>
      </c>
      <c r="C15" s="269">
        <v>23</v>
      </c>
      <c r="D15" s="109" t="s">
        <v>4</v>
      </c>
      <c r="E15" s="109" t="s">
        <v>4</v>
      </c>
      <c r="F15" s="137">
        <v>20</v>
      </c>
      <c r="G15" s="79">
        <f t="shared" si="0"/>
        <v>0</v>
      </c>
      <c r="H15" s="80"/>
      <c r="I15" s="79"/>
      <c r="J15" s="111" t="s">
        <v>4</v>
      </c>
      <c r="K15" s="6" t="s">
        <v>4</v>
      </c>
      <c r="L15" s="178"/>
      <c r="M15" s="288">
        <v>0</v>
      </c>
      <c r="N15" s="93"/>
      <c r="O15" s="93"/>
    </row>
    <row r="16" spans="1:16" x14ac:dyDescent="0.2">
      <c r="A16" s="35" t="s">
        <v>41</v>
      </c>
      <c r="B16" s="50" t="s">
        <v>4</v>
      </c>
      <c r="C16" s="269">
        <v>870</v>
      </c>
      <c r="D16" s="109" t="s">
        <v>4</v>
      </c>
      <c r="E16" s="109" t="s">
        <v>4</v>
      </c>
      <c r="F16" s="137">
        <v>1553</v>
      </c>
      <c r="G16" s="79">
        <f t="shared" si="0"/>
        <v>1118</v>
      </c>
      <c r="H16" s="80"/>
      <c r="I16" s="79"/>
      <c r="J16" s="111" t="s">
        <v>4</v>
      </c>
      <c r="K16" s="6" t="s">
        <v>4</v>
      </c>
      <c r="L16" s="178"/>
      <c r="M16" s="288">
        <v>1118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270">
        <v>2413</v>
      </c>
      <c r="D17" s="110" t="s">
        <v>4</v>
      </c>
      <c r="E17" s="110" t="s">
        <v>4</v>
      </c>
      <c r="F17" s="160">
        <v>4235</v>
      </c>
      <c r="G17" s="79">
        <f t="shared" si="0"/>
        <v>3225</v>
      </c>
      <c r="H17" s="81"/>
      <c r="I17" s="82"/>
      <c r="J17" s="116" t="s">
        <v>4</v>
      </c>
      <c r="K17" s="7" t="s">
        <v>4</v>
      </c>
      <c r="L17" s="178"/>
      <c r="M17" s="289">
        <v>3225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3488</v>
      </c>
      <c r="D18" s="52" t="s">
        <v>4</v>
      </c>
      <c r="E18" s="52" t="s">
        <v>4</v>
      </c>
      <c r="F18" s="21">
        <f>F13-F14+F15+F16+F17</f>
        <v>5982</v>
      </c>
      <c r="G18" s="21">
        <f>G13-G14+G15+G16+G17</f>
        <v>4597</v>
      </c>
      <c r="H18" s="53"/>
      <c r="I18" s="54"/>
      <c r="J18" s="63" t="s">
        <v>4</v>
      </c>
      <c r="K18" s="8" t="s">
        <v>4</v>
      </c>
      <c r="L18" s="178"/>
      <c r="M18" s="145">
        <f>M13-M14+M15+M16+M17</f>
        <v>4597</v>
      </c>
      <c r="N18" s="23"/>
      <c r="O18" s="23"/>
    </row>
    <row r="19" spans="1:15" x14ac:dyDescent="0.2">
      <c r="A19" s="32" t="s">
        <v>66</v>
      </c>
      <c r="B19" s="55" t="s">
        <v>67</v>
      </c>
      <c r="C19" s="271">
        <v>182</v>
      </c>
      <c r="D19" s="108" t="s">
        <v>4</v>
      </c>
      <c r="E19" s="108" t="s">
        <v>4</v>
      </c>
      <c r="F19" s="160">
        <v>173</v>
      </c>
      <c r="G19" s="79">
        <f t="shared" si="0"/>
        <v>224</v>
      </c>
      <c r="H19" s="83"/>
      <c r="I19" s="84"/>
      <c r="J19" s="116" t="s">
        <v>4</v>
      </c>
      <c r="K19" s="7" t="s">
        <v>4</v>
      </c>
      <c r="L19" s="178"/>
      <c r="M19" s="290">
        <v>224</v>
      </c>
      <c r="N19" s="94"/>
      <c r="O19" s="94"/>
    </row>
    <row r="20" spans="1:15" x14ac:dyDescent="0.2">
      <c r="A20" s="35" t="s">
        <v>37</v>
      </c>
      <c r="B20" s="50" t="s">
        <v>36</v>
      </c>
      <c r="C20" s="272">
        <v>1291</v>
      </c>
      <c r="D20" s="109" t="s">
        <v>4</v>
      </c>
      <c r="E20" s="109" t="s">
        <v>4</v>
      </c>
      <c r="F20" s="137">
        <v>1309</v>
      </c>
      <c r="G20" s="79">
        <f t="shared" si="0"/>
        <v>1432</v>
      </c>
      <c r="H20" s="80"/>
      <c r="I20" s="79"/>
      <c r="J20" s="111" t="s">
        <v>4</v>
      </c>
      <c r="K20" s="6" t="s">
        <v>4</v>
      </c>
      <c r="L20" s="178"/>
      <c r="M20" s="288">
        <v>1432</v>
      </c>
      <c r="N20" s="93"/>
      <c r="O20" s="93"/>
    </row>
    <row r="21" spans="1:15" x14ac:dyDescent="0.2">
      <c r="A21" s="35" t="s">
        <v>35</v>
      </c>
      <c r="B21" s="50" t="s">
        <v>4</v>
      </c>
      <c r="C21" s="272">
        <v>0</v>
      </c>
      <c r="D21" s="109" t="s">
        <v>4</v>
      </c>
      <c r="E21" s="109" t="s">
        <v>4</v>
      </c>
      <c r="F21" s="137">
        <v>0</v>
      </c>
      <c r="G21" s="79">
        <f t="shared" si="0"/>
        <v>0</v>
      </c>
      <c r="H21" s="80"/>
      <c r="I21" s="79"/>
      <c r="J21" s="111" t="s">
        <v>4</v>
      </c>
      <c r="K21" s="6" t="s">
        <v>4</v>
      </c>
      <c r="L21" s="178"/>
      <c r="M21" s="288">
        <v>0</v>
      </c>
      <c r="N21" s="93"/>
      <c r="O21" s="93"/>
    </row>
    <row r="22" spans="1:15" x14ac:dyDescent="0.2">
      <c r="A22" s="35" t="s">
        <v>34</v>
      </c>
      <c r="B22" s="50" t="s">
        <v>4</v>
      </c>
      <c r="C22" s="272">
        <v>1723</v>
      </c>
      <c r="D22" s="109" t="s">
        <v>4</v>
      </c>
      <c r="E22" s="109" t="s">
        <v>4</v>
      </c>
      <c r="F22" s="137">
        <v>4318</v>
      </c>
      <c r="G22" s="79">
        <f t="shared" si="0"/>
        <v>2934</v>
      </c>
      <c r="H22" s="80"/>
      <c r="I22" s="79"/>
      <c r="J22" s="111" t="s">
        <v>4</v>
      </c>
      <c r="K22" s="6" t="s">
        <v>4</v>
      </c>
      <c r="L22" s="178"/>
      <c r="M22" s="288">
        <v>2934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272">
        <v>0</v>
      </c>
      <c r="D23" s="110" t="s">
        <v>4</v>
      </c>
      <c r="E23" s="110" t="s">
        <v>4</v>
      </c>
      <c r="F23" s="140">
        <v>0</v>
      </c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291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273">
        <v>13392</v>
      </c>
      <c r="D24" s="125">
        <v>13289</v>
      </c>
      <c r="E24" s="96">
        <v>14418</v>
      </c>
      <c r="F24" s="125">
        <v>3211</v>
      </c>
      <c r="G24" s="169">
        <f>M24-F24</f>
        <v>3712</v>
      </c>
      <c r="H24" s="164"/>
      <c r="I24" s="85"/>
      <c r="J24" s="69">
        <f t="shared" ref="J24:J47" si="1">SUM(F24:I24)</f>
        <v>6923</v>
      </c>
      <c r="K24" s="119">
        <f>IF(E24=0,"x",(J24/E24*100))</f>
        <v>48.016368428353445</v>
      </c>
      <c r="L24" s="178"/>
      <c r="M24" s="287">
        <v>6923</v>
      </c>
      <c r="N24" s="148"/>
      <c r="O24" s="149"/>
    </row>
    <row r="25" spans="1:15" x14ac:dyDescent="0.2">
      <c r="A25" s="35" t="s">
        <v>31</v>
      </c>
      <c r="B25" s="58" t="s">
        <v>4</v>
      </c>
      <c r="C25" s="269"/>
      <c r="D25" s="126"/>
      <c r="E25" s="97">
        <v>0</v>
      </c>
      <c r="F25" s="126">
        <v>0</v>
      </c>
      <c r="G25" s="170">
        <f t="shared" ref="G25:G42" si="2">M25-F25</f>
        <v>0</v>
      </c>
      <c r="H25" s="165"/>
      <c r="I25" s="79"/>
      <c r="J25" s="111">
        <f t="shared" si="1"/>
        <v>0</v>
      </c>
      <c r="K25" s="120" t="str">
        <f>IF(E25=0,"x",(J25/E25)*100)</f>
        <v>x</v>
      </c>
      <c r="L25" s="178"/>
      <c r="M25" s="288"/>
      <c r="N25" s="93"/>
      <c r="O25" s="150"/>
    </row>
    <row r="26" spans="1:15" ht="13.5" thickBot="1" x14ac:dyDescent="0.25">
      <c r="A26" s="33" t="s">
        <v>30</v>
      </c>
      <c r="B26" s="59">
        <v>672</v>
      </c>
      <c r="C26" s="274">
        <v>2316</v>
      </c>
      <c r="D26" s="127">
        <v>2185</v>
      </c>
      <c r="E26" s="98">
        <v>2185</v>
      </c>
      <c r="F26" s="161">
        <v>547</v>
      </c>
      <c r="G26" s="171">
        <f t="shared" si="2"/>
        <v>546</v>
      </c>
      <c r="H26" s="166"/>
      <c r="I26" s="88"/>
      <c r="J26" s="112">
        <f t="shared" si="1"/>
        <v>1093</v>
      </c>
      <c r="K26" s="121">
        <f t="shared" ref="K26" si="3">IF(E26=0,"x",(J26/E26*100))</f>
        <v>50.022883295194511</v>
      </c>
      <c r="L26" s="178"/>
      <c r="M26" s="289">
        <v>1093</v>
      </c>
      <c r="N26" s="92"/>
      <c r="O26" s="151"/>
    </row>
    <row r="27" spans="1:15" x14ac:dyDescent="0.2">
      <c r="A27" s="34" t="s">
        <v>6</v>
      </c>
      <c r="B27" s="57">
        <v>501</v>
      </c>
      <c r="C27" s="269">
        <v>307</v>
      </c>
      <c r="D27" s="128">
        <v>230</v>
      </c>
      <c r="E27" s="99">
        <v>350</v>
      </c>
      <c r="F27" s="128">
        <v>71</v>
      </c>
      <c r="G27" s="83">
        <f t="shared" si="2"/>
        <v>81</v>
      </c>
      <c r="H27" s="167"/>
      <c r="I27" s="84"/>
      <c r="J27" s="69">
        <f t="shared" si="1"/>
        <v>152</v>
      </c>
      <c r="K27" s="124">
        <f t="shared" ref="K27:K47" si="4">IF(E27=0,"x",(J27/E27)*100)</f>
        <v>43.428571428571431</v>
      </c>
      <c r="L27" s="178"/>
      <c r="M27" s="290">
        <v>152</v>
      </c>
      <c r="N27" s="152"/>
      <c r="O27" s="153"/>
    </row>
    <row r="28" spans="1:15" x14ac:dyDescent="0.2">
      <c r="A28" s="35" t="s">
        <v>29</v>
      </c>
      <c r="B28" s="58">
        <v>502</v>
      </c>
      <c r="C28" s="269">
        <v>660</v>
      </c>
      <c r="D28" s="129">
        <v>1058</v>
      </c>
      <c r="E28" s="100">
        <v>900</v>
      </c>
      <c r="F28" s="129">
        <v>320</v>
      </c>
      <c r="G28" s="80">
        <f t="shared" si="2"/>
        <v>141</v>
      </c>
      <c r="H28" s="165"/>
      <c r="I28" s="79"/>
      <c r="J28" s="111">
        <f t="shared" si="1"/>
        <v>461</v>
      </c>
      <c r="K28" s="120">
        <f t="shared" si="4"/>
        <v>51.222222222222221</v>
      </c>
      <c r="L28" s="178"/>
      <c r="M28" s="288">
        <v>461</v>
      </c>
      <c r="N28" s="93"/>
      <c r="O28" s="150"/>
    </row>
    <row r="29" spans="1:15" x14ac:dyDescent="0.2">
      <c r="A29" s="35" t="s">
        <v>5</v>
      </c>
      <c r="B29" s="58">
        <v>504</v>
      </c>
      <c r="C29" s="269">
        <v>0</v>
      </c>
      <c r="D29" s="129">
        <v>0</v>
      </c>
      <c r="E29" s="100">
        <v>0</v>
      </c>
      <c r="F29" s="129">
        <v>0</v>
      </c>
      <c r="G29" s="80">
        <f t="shared" si="2"/>
        <v>0</v>
      </c>
      <c r="H29" s="165"/>
      <c r="I29" s="79"/>
      <c r="J29" s="111">
        <f t="shared" si="1"/>
        <v>0</v>
      </c>
      <c r="K29" s="120" t="str">
        <f t="shared" si="4"/>
        <v>x</v>
      </c>
      <c r="L29" s="178"/>
      <c r="M29" s="288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269">
        <v>37</v>
      </c>
      <c r="D30" s="129">
        <v>110</v>
      </c>
      <c r="E30" s="100">
        <v>230</v>
      </c>
      <c r="F30" s="129">
        <v>95</v>
      </c>
      <c r="G30" s="80">
        <f t="shared" si="2"/>
        <v>40</v>
      </c>
      <c r="H30" s="165"/>
      <c r="I30" s="79"/>
      <c r="J30" s="111">
        <f t="shared" si="1"/>
        <v>135</v>
      </c>
      <c r="K30" s="120">
        <f t="shared" si="4"/>
        <v>58.695652173913047</v>
      </c>
      <c r="L30" s="178"/>
      <c r="M30" s="288">
        <v>135</v>
      </c>
      <c r="N30" s="93"/>
      <c r="O30" s="150"/>
    </row>
    <row r="31" spans="1:15" x14ac:dyDescent="0.2">
      <c r="A31" s="35" t="s">
        <v>1</v>
      </c>
      <c r="B31" s="58">
        <v>518</v>
      </c>
      <c r="C31" s="269">
        <v>493</v>
      </c>
      <c r="D31" s="129">
        <v>500</v>
      </c>
      <c r="E31" s="100">
        <v>530</v>
      </c>
      <c r="F31" s="129">
        <v>161</v>
      </c>
      <c r="G31" s="80">
        <f t="shared" si="2"/>
        <v>153</v>
      </c>
      <c r="H31" s="165"/>
      <c r="I31" s="79"/>
      <c r="J31" s="111">
        <f t="shared" si="1"/>
        <v>314</v>
      </c>
      <c r="K31" s="120">
        <f t="shared" si="4"/>
        <v>59.245283018867923</v>
      </c>
      <c r="L31" s="178"/>
      <c r="M31" s="288">
        <v>314</v>
      </c>
      <c r="N31" s="93"/>
      <c r="O31" s="150"/>
    </row>
    <row r="32" spans="1:15" x14ac:dyDescent="0.2">
      <c r="A32" s="35" t="s">
        <v>28</v>
      </c>
      <c r="B32" s="58">
        <v>521</v>
      </c>
      <c r="C32" s="269">
        <v>8840</v>
      </c>
      <c r="D32" s="129">
        <v>8500</v>
      </c>
      <c r="E32" s="100">
        <v>9490</v>
      </c>
      <c r="F32" s="129">
        <v>2065</v>
      </c>
      <c r="G32" s="80">
        <f t="shared" si="2"/>
        <v>2531</v>
      </c>
      <c r="H32" s="165"/>
      <c r="I32" s="79"/>
      <c r="J32" s="111">
        <f t="shared" si="1"/>
        <v>4596</v>
      </c>
      <c r="K32" s="120">
        <f t="shared" si="4"/>
        <v>48.429926238145413</v>
      </c>
      <c r="L32" s="178"/>
      <c r="M32" s="288">
        <v>4596</v>
      </c>
      <c r="N32" s="93"/>
      <c r="O32" s="150"/>
    </row>
    <row r="33" spans="1:15" x14ac:dyDescent="0.2">
      <c r="A33" s="35" t="s">
        <v>27</v>
      </c>
      <c r="B33" s="58" t="s">
        <v>26</v>
      </c>
      <c r="C33" s="269">
        <v>3120</v>
      </c>
      <c r="D33" s="129">
        <v>3126</v>
      </c>
      <c r="E33" s="100">
        <v>3208</v>
      </c>
      <c r="F33" s="129">
        <v>725</v>
      </c>
      <c r="G33" s="80">
        <f t="shared" si="2"/>
        <v>882</v>
      </c>
      <c r="H33" s="165"/>
      <c r="I33" s="79"/>
      <c r="J33" s="111">
        <f t="shared" si="1"/>
        <v>1607</v>
      </c>
      <c r="K33" s="120">
        <f t="shared" si="4"/>
        <v>50.093516209476306</v>
      </c>
      <c r="L33" s="178"/>
      <c r="M33" s="288">
        <v>1607</v>
      </c>
      <c r="N33" s="93"/>
      <c r="O33" s="150"/>
    </row>
    <row r="34" spans="1:15" x14ac:dyDescent="0.2">
      <c r="A34" s="35" t="s">
        <v>25</v>
      </c>
      <c r="B34" s="58">
        <v>557</v>
      </c>
      <c r="C34" s="269">
        <v>0</v>
      </c>
      <c r="D34" s="129">
        <v>0</v>
      </c>
      <c r="E34" s="100">
        <v>0</v>
      </c>
      <c r="F34" s="129">
        <v>0</v>
      </c>
      <c r="G34" s="80">
        <f t="shared" si="2"/>
        <v>0</v>
      </c>
      <c r="H34" s="165"/>
      <c r="I34" s="79"/>
      <c r="J34" s="111">
        <f t="shared" si="1"/>
        <v>0</v>
      </c>
      <c r="K34" s="120" t="str">
        <f t="shared" si="4"/>
        <v>x</v>
      </c>
      <c r="L34" s="178"/>
      <c r="M34" s="288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269">
        <v>25</v>
      </c>
      <c r="D35" s="129">
        <v>34</v>
      </c>
      <c r="E35" s="100">
        <v>34</v>
      </c>
      <c r="F35" s="129">
        <v>9</v>
      </c>
      <c r="G35" s="80">
        <f t="shared" si="2"/>
        <v>9</v>
      </c>
      <c r="H35" s="165"/>
      <c r="I35" s="79"/>
      <c r="J35" s="111">
        <f t="shared" si="1"/>
        <v>18</v>
      </c>
      <c r="K35" s="120">
        <f t="shared" si="4"/>
        <v>52.941176470588239</v>
      </c>
      <c r="L35" s="178"/>
      <c r="M35" s="288">
        <v>18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270">
        <v>95</v>
      </c>
      <c r="D36" s="130">
        <v>206</v>
      </c>
      <c r="E36" s="101">
        <v>296</v>
      </c>
      <c r="F36" s="162">
        <v>21</v>
      </c>
      <c r="G36" s="80">
        <f t="shared" si="2"/>
        <v>4</v>
      </c>
      <c r="H36" s="168"/>
      <c r="I36" s="79"/>
      <c r="J36" s="112">
        <f t="shared" si="1"/>
        <v>25</v>
      </c>
      <c r="K36" s="121">
        <f t="shared" si="4"/>
        <v>8.4459459459459456</v>
      </c>
      <c r="L36" s="178"/>
      <c r="M36" s="291">
        <v>25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5">SUM(C27:C36)</f>
        <v>13577</v>
      </c>
      <c r="D37" s="52">
        <f t="shared" si="5"/>
        <v>13764</v>
      </c>
      <c r="E37" s="63">
        <f t="shared" si="5"/>
        <v>15038</v>
      </c>
      <c r="F37" s="52">
        <f t="shared" si="5"/>
        <v>3467</v>
      </c>
      <c r="G37" s="21">
        <f t="shared" si="5"/>
        <v>3841</v>
      </c>
      <c r="H37" s="23">
        <f t="shared" si="5"/>
        <v>0</v>
      </c>
      <c r="I37" s="89">
        <f t="shared" si="5"/>
        <v>0</v>
      </c>
      <c r="J37" s="63">
        <f t="shared" si="1"/>
        <v>7308</v>
      </c>
      <c r="K37" s="122">
        <f t="shared" si="4"/>
        <v>48.596887884027126</v>
      </c>
      <c r="L37" s="178"/>
      <c r="M37" s="21">
        <f>SUM(M27:M36)</f>
        <v>7308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276">
        <v>0</v>
      </c>
      <c r="D38" s="128">
        <v>0</v>
      </c>
      <c r="E38" s="99">
        <v>0</v>
      </c>
      <c r="F38" s="163">
        <v>0</v>
      </c>
      <c r="G38" s="80">
        <f t="shared" si="2"/>
        <v>0</v>
      </c>
      <c r="H38" s="167"/>
      <c r="I38" s="79"/>
      <c r="J38" s="69">
        <f t="shared" si="1"/>
        <v>0</v>
      </c>
      <c r="K38" s="119" t="str">
        <f t="shared" si="4"/>
        <v>x</v>
      </c>
      <c r="L38" s="178"/>
      <c r="M38" s="290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269">
        <v>421</v>
      </c>
      <c r="D39" s="129">
        <v>400</v>
      </c>
      <c r="E39" s="100">
        <v>420</v>
      </c>
      <c r="F39" s="129">
        <v>123</v>
      </c>
      <c r="G39" s="80">
        <f t="shared" si="2"/>
        <v>119</v>
      </c>
      <c r="H39" s="165"/>
      <c r="I39" s="79"/>
      <c r="J39" s="111">
        <f t="shared" si="1"/>
        <v>242</v>
      </c>
      <c r="K39" s="120">
        <f t="shared" si="4"/>
        <v>57.619047619047613</v>
      </c>
      <c r="L39" s="178"/>
      <c r="M39" s="288">
        <v>242</v>
      </c>
      <c r="N39" s="93"/>
      <c r="O39" s="150"/>
    </row>
    <row r="40" spans="1:15" x14ac:dyDescent="0.2">
      <c r="A40" s="35" t="s">
        <v>19</v>
      </c>
      <c r="B40" s="58">
        <v>604</v>
      </c>
      <c r="C40" s="269">
        <v>0</v>
      </c>
      <c r="D40" s="129">
        <v>0</v>
      </c>
      <c r="E40" s="100">
        <v>0</v>
      </c>
      <c r="F40" s="129">
        <v>0</v>
      </c>
      <c r="G40" s="80">
        <f t="shared" si="2"/>
        <v>0</v>
      </c>
      <c r="H40" s="165"/>
      <c r="I40" s="79"/>
      <c r="J40" s="111">
        <f t="shared" si="1"/>
        <v>0</v>
      </c>
      <c r="K40" s="120" t="str">
        <f t="shared" si="4"/>
        <v>x</v>
      </c>
      <c r="L40" s="178"/>
      <c r="M40" s="288">
        <v>0</v>
      </c>
      <c r="N40" s="93"/>
      <c r="O40" s="150"/>
    </row>
    <row r="41" spans="1:15" x14ac:dyDescent="0.2">
      <c r="A41" s="35" t="s">
        <v>18</v>
      </c>
      <c r="B41" s="58" t="s">
        <v>17</v>
      </c>
      <c r="C41" s="269">
        <v>13392</v>
      </c>
      <c r="D41" s="129">
        <v>13289</v>
      </c>
      <c r="E41" s="100">
        <v>14418</v>
      </c>
      <c r="F41" s="129">
        <v>3212</v>
      </c>
      <c r="G41" s="80">
        <f t="shared" si="2"/>
        <v>3711</v>
      </c>
      <c r="H41" s="165"/>
      <c r="I41" s="79"/>
      <c r="J41" s="111">
        <f t="shared" si="1"/>
        <v>6923</v>
      </c>
      <c r="K41" s="120">
        <f t="shared" si="4"/>
        <v>48.016368428353445</v>
      </c>
      <c r="L41" s="178"/>
      <c r="M41" s="288">
        <v>6923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270">
        <v>56</v>
      </c>
      <c r="D42" s="130">
        <v>75</v>
      </c>
      <c r="E42" s="101">
        <v>200</v>
      </c>
      <c r="F42" s="162">
        <v>22</v>
      </c>
      <c r="G42" s="87">
        <f t="shared" si="2"/>
        <v>128</v>
      </c>
      <c r="H42" s="168"/>
      <c r="I42" s="79"/>
      <c r="J42" s="112">
        <f t="shared" si="1"/>
        <v>150</v>
      </c>
      <c r="K42" s="121">
        <f t="shared" si="4"/>
        <v>75</v>
      </c>
      <c r="L42" s="178"/>
      <c r="M42" s="291">
        <v>150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6">SUM(C38:C42)</f>
        <v>13869</v>
      </c>
      <c r="D43" s="63">
        <f t="shared" si="6"/>
        <v>13764</v>
      </c>
      <c r="E43" s="63">
        <f t="shared" si="6"/>
        <v>15038</v>
      </c>
      <c r="F43" s="8">
        <f t="shared" si="6"/>
        <v>3357</v>
      </c>
      <c r="G43" s="277">
        <f t="shared" si="6"/>
        <v>3958</v>
      </c>
      <c r="H43" s="21">
        <f t="shared" si="6"/>
        <v>0</v>
      </c>
      <c r="I43" s="90">
        <f t="shared" si="6"/>
        <v>0</v>
      </c>
      <c r="J43" s="63">
        <f t="shared" si="1"/>
        <v>7315</v>
      </c>
      <c r="K43" s="124">
        <f t="shared" si="4"/>
        <v>48.643436627211067</v>
      </c>
      <c r="L43" s="178"/>
      <c r="M43" s="21">
        <f>SUM(M38:M42)</f>
        <v>7315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7">C43-C41</f>
        <v>477</v>
      </c>
      <c r="D45" s="63">
        <f t="shared" si="7"/>
        <v>475</v>
      </c>
      <c r="E45" s="63">
        <f t="shared" si="7"/>
        <v>620</v>
      </c>
      <c r="F45" s="8">
        <f t="shared" si="7"/>
        <v>145</v>
      </c>
      <c r="G45" s="64">
        <f t="shared" si="7"/>
        <v>247</v>
      </c>
      <c r="H45" s="8">
        <f t="shared" si="7"/>
        <v>0</v>
      </c>
      <c r="I45" s="64">
        <f t="shared" si="7"/>
        <v>0</v>
      </c>
      <c r="J45" s="69">
        <f t="shared" si="1"/>
        <v>392</v>
      </c>
      <c r="K45" s="119">
        <f t="shared" si="4"/>
        <v>63.225806451612897</v>
      </c>
      <c r="L45" s="178"/>
      <c r="M45" s="8">
        <f>M43-M41</f>
        <v>392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8">C43-C37</f>
        <v>292</v>
      </c>
      <c r="D46" s="63">
        <f t="shared" si="8"/>
        <v>0</v>
      </c>
      <c r="E46" s="63">
        <f t="shared" si="8"/>
        <v>0</v>
      </c>
      <c r="F46" s="8">
        <f t="shared" si="8"/>
        <v>-110</v>
      </c>
      <c r="G46" s="64">
        <f t="shared" si="8"/>
        <v>117</v>
      </c>
      <c r="H46" s="8">
        <f t="shared" si="8"/>
        <v>0</v>
      </c>
      <c r="I46" s="64">
        <f t="shared" si="8"/>
        <v>0</v>
      </c>
      <c r="J46" s="69">
        <f t="shared" si="1"/>
        <v>7</v>
      </c>
      <c r="K46" s="119" t="str">
        <f t="shared" si="4"/>
        <v>x</v>
      </c>
      <c r="L46" s="178"/>
      <c r="M46" s="8">
        <f>M43-M37</f>
        <v>7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9">C46-C41</f>
        <v>-13100</v>
      </c>
      <c r="D47" s="63">
        <f t="shared" si="9"/>
        <v>-13289</v>
      </c>
      <c r="E47" s="63">
        <f t="shared" si="9"/>
        <v>-14418</v>
      </c>
      <c r="F47" s="8">
        <f t="shared" si="9"/>
        <v>-3322</v>
      </c>
      <c r="G47" s="64">
        <f t="shared" si="9"/>
        <v>-3594</v>
      </c>
      <c r="H47" s="8">
        <f t="shared" si="9"/>
        <v>0</v>
      </c>
      <c r="I47" s="64">
        <f t="shared" si="9"/>
        <v>0</v>
      </c>
      <c r="J47" s="63">
        <f t="shared" si="1"/>
        <v>-6916</v>
      </c>
      <c r="K47" s="119">
        <f t="shared" si="4"/>
        <v>47.967818005271191</v>
      </c>
      <c r="L47" s="178"/>
      <c r="M47" s="8">
        <f>M46-M41</f>
        <v>-6916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4" spans="1:10" x14ac:dyDescent="0.2">
      <c r="A54" s="355"/>
    </row>
    <row r="55" spans="1:10" x14ac:dyDescent="0.2">
      <c r="A55" s="355"/>
    </row>
    <row r="58" spans="1:10" x14ac:dyDescent="0.2">
      <c r="A58" s="26" t="s">
        <v>96</v>
      </c>
    </row>
    <row r="60" spans="1:10" x14ac:dyDescent="0.2">
      <c r="A60" s="26" t="s">
        <v>97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S16" sqref="S16"/>
    </sheetView>
  </sheetViews>
  <sheetFormatPr defaultColWidth="8.7109375" defaultRowHeight="12.75" x14ac:dyDescent="0.2"/>
  <cols>
    <col min="1" max="1" width="37.7109375" style="26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16"/>
    </row>
    <row r="2" spans="1:16" x14ac:dyDescent="0.2">
      <c r="O2" s="17"/>
    </row>
    <row r="3" spans="1:16" ht="18.75" x14ac:dyDescent="0.3">
      <c r="A3" s="27" t="s">
        <v>70</v>
      </c>
      <c r="F3" s="14"/>
      <c r="G3" s="14"/>
    </row>
    <row r="4" spans="1:16" ht="21.75" customHeight="1" x14ac:dyDescent="0.25">
      <c r="A4" s="28"/>
      <c r="F4" s="14"/>
      <c r="G4" s="14"/>
    </row>
    <row r="5" spans="1:16" x14ac:dyDescent="0.2">
      <c r="A5" s="29"/>
      <c r="F5" s="14"/>
      <c r="G5" s="14"/>
    </row>
    <row r="6" spans="1:16" ht="6" customHeight="1" thickBot="1" x14ac:dyDescent="0.25">
      <c r="F6" s="14"/>
      <c r="G6" s="14"/>
    </row>
    <row r="7" spans="1:16" ht="24.75" customHeight="1" thickBot="1" x14ac:dyDescent="0.3">
      <c r="A7" s="30" t="s">
        <v>60</v>
      </c>
      <c r="B7" s="15"/>
      <c r="C7" s="395" t="s">
        <v>134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1:16" ht="23.25" customHeight="1" thickBot="1" x14ac:dyDescent="0.25">
      <c r="A8" s="29" t="s">
        <v>59</v>
      </c>
      <c r="F8" s="14"/>
      <c r="G8" s="14"/>
    </row>
    <row r="9" spans="1:16" ht="13.5" thickBot="1" x14ac:dyDescent="0.25">
      <c r="A9" s="174" t="s">
        <v>52</v>
      </c>
      <c r="B9" s="175" t="s">
        <v>76</v>
      </c>
      <c r="C9" s="72" t="s">
        <v>3</v>
      </c>
      <c r="D9" s="104" t="s">
        <v>58</v>
      </c>
      <c r="E9" s="105" t="s">
        <v>57</v>
      </c>
      <c r="F9" s="392" t="s">
        <v>56</v>
      </c>
      <c r="G9" s="400"/>
      <c r="H9" s="400"/>
      <c r="I9" s="401"/>
      <c r="J9" s="13" t="s">
        <v>69</v>
      </c>
      <c r="K9" s="12" t="s">
        <v>55</v>
      </c>
      <c r="M9" s="175" t="s">
        <v>53</v>
      </c>
      <c r="N9" s="175" t="s">
        <v>54</v>
      </c>
      <c r="O9" s="175" t="s">
        <v>53</v>
      </c>
    </row>
    <row r="10" spans="1:16" ht="13.5" thickBot="1" x14ac:dyDescent="0.25">
      <c r="A10" s="31"/>
      <c r="B10" s="176"/>
      <c r="C10" s="73" t="s">
        <v>68</v>
      </c>
      <c r="D10" s="106">
        <v>2025</v>
      </c>
      <c r="E10" s="107">
        <v>2025</v>
      </c>
      <c r="F10" s="11" t="s">
        <v>51</v>
      </c>
      <c r="G10" s="185" t="s">
        <v>50</v>
      </c>
      <c r="H10" s="185" t="s">
        <v>49</v>
      </c>
      <c r="I10" s="186" t="s">
        <v>48</v>
      </c>
      <c r="J10" s="10" t="s">
        <v>8</v>
      </c>
      <c r="K10" s="9" t="s">
        <v>47</v>
      </c>
      <c r="M10" s="187" t="s">
        <v>64</v>
      </c>
      <c r="N10" s="176" t="s">
        <v>65</v>
      </c>
      <c r="O10" s="176" t="s">
        <v>46</v>
      </c>
    </row>
    <row r="11" spans="1:16" x14ac:dyDescent="0.2">
      <c r="A11" s="32" t="s">
        <v>45</v>
      </c>
      <c r="B11" s="265"/>
      <c r="C11" s="189">
        <v>18</v>
      </c>
      <c r="D11" s="108">
        <v>18</v>
      </c>
      <c r="E11" s="102">
        <v>18</v>
      </c>
      <c r="F11" s="158">
        <v>18</v>
      </c>
      <c r="G11" s="266">
        <f>M11</f>
        <v>18</v>
      </c>
      <c r="H11" s="192"/>
      <c r="I11" s="193"/>
      <c r="J11" s="114" t="s">
        <v>4</v>
      </c>
      <c r="K11" s="118" t="s">
        <v>4</v>
      </c>
      <c r="L11" s="178"/>
      <c r="M11" s="267">
        <v>18</v>
      </c>
      <c r="N11" s="91"/>
      <c r="O11" s="91"/>
    </row>
    <row r="12" spans="1:16" ht="13.5" thickBot="1" x14ac:dyDescent="0.25">
      <c r="A12" s="33" t="s">
        <v>44</v>
      </c>
      <c r="B12" s="196"/>
      <c r="C12" s="197">
        <v>17</v>
      </c>
      <c r="D12" s="198">
        <v>17.247</v>
      </c>
      <c r="E12" s="103">
        <v>17.62</v>
      </c>
      <c r="F12" s="159">
        <v>17.62</v>
      </c>
      <c r="G12" s="352">
        <f>M12</f>
        <v>17.34</v>
      </c>
      <c r="H12" s="353"/>
      <c r="I12" s="352"/>
      <c r="J12" s="115"/>
      <c r="K12" s="61" t="s">
        <v>4</v>
      </c>
      <c r="L12" s="178"/>
      <c r="M12" s="268">
        <v>17.34</v>
      </c>
      <c r="N12" s="173"/>
      <c r="O12" s="173"/>
    </row>
    <row r="13" spans="1:16" x14ac:dyDescent="0.2">
      <c r="A13" s="34" t="s">
        <v>62</v>
      </c>
      <c r="B13" s="50"/>
      <c r="C13" s="269">
        <v>3913</v>
      </c>
      <c r="D13" s="108" t="s">
        <v>4</v>
      </c>
      <c r="E13" s="108" t="s">
        <v>4</v>
      </c>
      <c r="F13" s="139">
        <v>3957</v>
      </c>
      <c r="G13" s="79">
        <f>M13</f>
        <v>3925</v>
      </c>
      <c r="H13" s="80"/>
      <c r="I13" s="79"/>
      <c r="J13" s="111" t="s">
        <v>4</v>
      </c>
      <c r="K13" s="6" t="s">
        <v>4</v>
      </c>
      <c r="L13" s="178"/>
      <c r="M13" s="142">
        <v>3925</v>
      </c>
      <c r="N13" s="93"/>
      <c r="O13" s="93"/>
    </row>
    <row r="14" spans="1:16" x14ac:dyDescent="0.2">
      <c r="A14" s="35" t="s">
        <v>63</v>
      </c>
      <c r="B14" s="50"/>
      <c r="C14" s="269">
        <v>3731</v>
      </c>
      <c r="D14" s="109" t="s">
        <v>4</v>
      </c>
      <c r="E14" s="109" t="s">
        <v>4</v>
      </c>
      <c r="F14" s="137">
        <v>3785</v>
      </c>
      <c r="G14" s="79">
        <f t="shared" ref="G14:G23" si="0">M14</f>
        <v>3762</v>
      </c>
      <c r="H14" s="80"/>
      <c r="I14" s="79"/>
      <c r="J14" s="111" t="s">
        <v>4</v>
      </c>
      <c r="K14" s="6" t="s">
        <v>4</v>
      </c>
      <c r="L14" s="178"/>
      <c r="M14" s="143">
        <v>3762</v>
      </c>
      <c r="N14" s="93"/>
      <c r="O14" s="93"/>
    </row>
    <row r="15" spans="1:16" x14ac:dyDescent="0.2">
      <c r="A15" s="35" t="s">
        <v>43</v>
      </c>
      <c r="B15" s="50" t="s">
        <v>42</v>
      </c>
      <c r="C15" s="269">
        <v>39</v>
      </c>
      <c r="D15" s="109" t="s">
        <v>4</v>
      </c>
      <c r="E15" s="109"/>
      <c r="F15" s="137"/>
      <c r="G15" s="79">
        <f t="shared" si="0"/>
        <v>0</v>
      </c>
      <c r="H15" s="80"/>
      <c r="I15" s="79"/>
      <c r="J15" s="111" t="s">
        <v>4</v>
      </c>
      <c r="K15" s="6" t="s">
        <v>4</v>
      </c>
      <c r="L15" s="178"/>
      <c r="M15" s="143">
        <v>0</v>
      </c>
      <c r="N15" s="93"/>
      <c r="O15" s="93"/>
    </row>
    <row r="16" spans="1:16" x14ac:dyDescent="0.2">
      <c r="A16" s="35" t="s">
        <v>41</v>
      </c>
      <c r="B16" s="50" t="s">
        <v>4</v>
      </c>
      <c r="C16" s="269">
        <v>1037</v>
      </c>
      <c r="D16" s="109" t="s">
        <v>4</v>
      </c>
      <c r="E16" s="109" t="s">
        <v>4</v>
      </c>
      <c r="F16" s="137">
        <v>1857</v>
      </c>
      <c r="G16" s="79">
        <f t="shared" si="0"/>
        <v>1308</v>
      </c>
      <c r="H16" s="80"/>
      <c r="I16" s="79"/>
      <c r="J16" s="111" t="s">
        <v>4</v>
      </c>
      <c r="K16" s="6" t="s">
        <v>4</v>
      </c>
      <c r="L16" s="178"/>
      <c r="M16" s="143">
        <v>1308</v>
      </c>
      <c r="N16" s="93"/>
      <c r="O16" s="93"/>
    </row>
    <row r="17" spans="1:15" ht="13.5" thickBot="1" x14ac:dyDescent="0.25">
      <c r="A17" s="32" t="s">
        <v>40</v>
      </c>
      <c r="B17" s="51" t="s">
        <v>39</v>
      </c>
      <c r="C17" s="270">
        <v>1720</v>
      </c>
      <c r="D17" s="110" t="s">
        <v>4</v>
      </c>
      <c r="E17" s="110" t="s">
        <v>4</v>
      </c>
      <c r="F17" s="160">
        <v>2222</v>
      </c>
      <c r="G17" s="79">
        <f t="shared" si="0"/>
        <v>1930</v>
      </c>
      <c r="H17" s="81"/>
      <c r="I17" s="82"/>
      <c r="J17" s="116" t="s">
        <v>4</v>
      </c>
      <c r="K17" s="7" t="s">
        <v>4</v>
      </c>
      <c r="L17" s="178"/>
      <c r="M17" s="144">
        <v>1930</v>
      </c>
      <c r="N17" s="94"/>
      <c r="O17" s="94"/>
    </row>
    <row r="18" spans="1:15" ht="13.5" thickBot="1" x14ac:dyDescent="0.25">
      <c r="A18" s="36" t="s">
        <v>38</v>
      </c>
      <c r="B18" s="25"/>
      <c r="C18" s="52">
        <f>C13-C14+C15+C16+C17</f>
        <v>2978</v>
      </c>
      <c r="D18" s="52" t="s">
        <v>4</v>
      </c>
      <c r="E18" s="52" t="s">
        <v>4</v>
      </c>
      <c r="F18" s="21">
        <f>F13-F14+F15+F16+F17</f>
        <v>4251</v>
      </c>
      <c r="G18" s="21">
        <f>G13-G14+G15+G16+G17</f>
        <v>3401</v>
      </c>
      <c r="H18" s="53"/>
      <c r="I18" s="54"/>
      <c r="J18" s="63" t="s">
        <v>4</v>
      </c>
      <c r="K18" s="8" t="s">
        <v>4</v>
      </c>
      <c r="L18" s="178"/>
      <c r="M18" s="145">
        <f>M13-M14+M15+M16+M17</f>
        <v>3401</v>
      </c>
      <c r="N18" s="23"/>
      <c r="O18" s="23"/>
    </row>
    <row r="19" spans="1:15" x14ac:dyDescent="0.2">
      <c r="A19" s="32" t="s">
        <v>66</v>
      </c>
      <c r="B19" s="55" t="s">
        <v>67</v>
      </c>
      <c r="C19" s="271">
        <v>162</v>
      </c>
      <c r="D19" s="108" t="s">
        <v>4</v>
      </c>
      <c r="E19" s="108" t="s">
        <v>4</v>
      </c>
      <c r="F19" s="160">
        <v>152</v>
      </c>
      <c r="G19" s="79">
        <f t="shared" si="0"/>
        <v>144</v>
      </c>
      <c r="H19" s="83"/>
      <c r="I19" s="84"/>
      <c r="J19" s="116" t="s">
        <v>4</v>
      </c>
      <c r="K19" s="7" t="s">
        <v>4</v>
      </c>
      <c r="L19" s="178"/>
      <c r="M19" s="146">
        <v>144</v>
      </c>
      <c r="N19" s="94"/>
      <c r="O19" s="94"/>
    </row>
    <row r="20" spans="1:15" x14ac:dyDescent="0.2">
      <c r="A20" s="35" t="s">
        <v>37</v>
      </c>
      <c r="B20" s="50" t="s">
        <v>36</v>
      </c>
      <c r="C20" s="272">
        <v>312</v>
      </c>
      <c r="D20" s="109" t="s">
        <v>4</v>
      </c>
      <c r="E20" s="109" t="s">
        <v>4</v>
      </c>
      <c r="F20" s="137">
        <v>274</v>
      </c>
      <c r="G20" s="79">
        <f t="shared" si="0"/>
        <v>536</v>
      </c>
      <c r="H20" s="80"/>
      <c r="I20" s="79"/>
      <c r="J20" s="111" t="s">
        <v>4</v>
      </c>
      <c r="K20" s="6" t="s">
        <v>4</v>
      </c>
      <c r="L20" s="178"/>
      <c r="M20" s="143">
        <v>536</v>
      </c>
      <c r="N20" s="93"/>
      <c r="O20" s="93"/>
    </row>
    <row r="21" spans="1:15" x14ac:dyDescent="0.2">
      <c r="A21" s="35" t="s">
        <v>35</v>
      </c>
      <c r="B21" s="50" t="s">
        <v>4</v>
      </c>
      <c r="C21" s="272">
        <v>548</v>
      </c>
      <c r="D21" s="109" t="s">
        <v>4</v>
      </c>
      <c r="E21" s="109" t="s">
        <v>4</v>
      </c>
      <c r="F21" s="137"/>
      <c r="G21" s="79">
        <f t="shared" si="0"/>
        <v>0</v>
      </c>
      <c r="H21" s="80"/>
      <c r="I21" s="79"/>
      <c r="J21" s="111" t="s">
        <v>4</v>
      </c>
      <c r="K21" s="6" t="s">
        <v>4</v>
      </c>
      <c r="L21" s="178"/>
      <c r="M21" s="143">
        <v>0</v>
      </c>
      <c r="N21" s="93"/>
      <c r="O21" s="93"/>
    </row>
    <row r="22" spans="1:15" x14ac:dyDescent="0.2">
      <c r="A22" s="35" t="s">
        <v>34</v>
      </c>
      <c r="B22" s="50" t="s">
        <v>4</v>
      </c>
      <c r="C22" s="272">
        <v>1695</v>
      </c>
      <c r="D22" s="109" t="s">
        <v>4</v>
      </c>
      <c r="E22" s="109" t="s">
        <v>4</v>
      </c>
      <c r="F22" s="137">
        <v>3668</v>
      </c>
      <c r="G22" s="79">
        <f t="shared" si="0"/>
        <v>2401</v>
      </c>
      <c r="H22" s="80"/>
      <c r="I22" s="79"/>
      <c r="J22" s="111" t="s">
        <v>4</v>
      </c>
      <c r="K22" s="6" t="s">
        <v>4</v>
      </c>
      <c r="L22" s="178"/>
      <c r="M22" s="143">
        <v>2401</v>
      </c>
      <c r="N22" s="93"/>
      <c r="O22" s="93"/>
    </row>
    <row r="23" spans="1:15" ht="13.5" thickBot="1" x14ac:dyDescent="0.25">
      <c r="A23" s="33" t="s">
        <v>33</v>
      </c>
      <c r="B23" s="56" t="s">
        <v>4</v>
      </c>
      <c r="C23" s="272"/>
      <c r="D23" s="110" t="s">
        <v>4</v>
      </c>
      <c r="E23" s="110" t="s">
        <v>4</v>
      </c>
      <c r="F23" s="140"/>
      <c r="G23" s="82">
        <f t="shared" si="0"/>
        <v>0</v>
      </c>
      <c r="H23" s="81"/>
      <c r="I23" s="82"/>
      <c r="J23" s="117" t="s">
        <v>4</v>
      </c>
      <c r="K23" s="5" t="s">
        <v>4</v>
      </c>
      <c r="L23" s="178"/>
      <c r="M23" s="147">
        <v>0</v>
      </c>
      <c r="N23" s="95"/>
      <c r="O23" s="95"/>
    </row>
    <row r="24" spans="1:15" x14ac:dyDescent="0.2">
      <c r="A24" s="37" t="s">
        <v>32</v>
      </c>
      <c r="B24" s="57" t="s">
        <v>4</v>
      </c>
      <c r="C24" s="273">
        <v>11769</v>
      </c>
      <c r="D24" s="125">
        <v>9749</v>
      </c>
      <c r="E24" s="96">
        <v>9749</v>
      </c>
      <c r="F24" s="125">
        <v>2852</v>
      </c>
      <c r="G24" s="169">
        <f>M24-F24</f>
        <v>2914</v>
      </c>
      <c r="H24" s="280"/>
      <c r="I24" s="228"/>
      <c r="J24" s="69">
        <f t="shared" ref="J24:J47" si="1">SUM(F24:I24)</f>
        <v>5766</v>
      </c>
      <c r="K24" s="119">
        <f>IF(E24=0,"x",(J24/E24*100))</f>
        <v>59.144527643860911</v>
      </c>
      <c r="L24" s="178"/>
      <c r="M24" s="142">
        <v>5766</v>
      </c>
      <c r="N24" s="148"/>
      <c r="O24" s="149"/>
    </row>
    <row r="25" spans="1:15" x14ac:dyDescent="0.2">
      <c r="A25" s="35" t="s">
        <v>31</v>
      </c>
      <c r="B25" s="58" t="s">
        <v>4</v>
      </c>
      <c r="C25" s="269"/>
      <c r="D25" s="126"/>
      <c r="E25" s="97">
        <v>0</v>
      </c>
      <c r="F25" s="126">
        <v>0</v>
      </c>
      <c r="G25" s="170">
        <f t="shared" ref="G25:G42" si="2">M25-F25</f>
        <v>0</v>
      </c>
      <c r="H25" s="281"/>
      <c r="I25" s="232"/>
      <c r="J25" s="111">
        <f t="shared" si="1"/>
        <v>0</v>
      </c>
      <c r="K25" s="120" t="str">
        <f>IF(E25=0,"x",(J25/E25)*100)</f>
        <v>x</v>
      </c>
      <c r="L25" s="178"/>
      <c r="M25" s="143">
        <v>0</v>
      </c>
      <c r="N25" s="93"/>
      <c r="O25" s="150"/>
    </row>
    <row r="26" spans="1:15" ht="13.5" thickBot="1" x14ac:dyDescent="0.25">
      <c r="A26" s="33" t="s">
        <v>30</v>
      </c>
      <c r="B26" s="59">
        <v>672</v>
      </c>
      <c r="C26" s="274">
        <v>2190</v>
      </c>
      <c r="D26" s="127">
        <v>2030</v>
      </c>
      <c r="E26" s="98">
        <v>2030</v>
      </c>
      <c r="F26" s="161">
        <v>508</v>
      </c>
      <c r="G26" s="171">
        <f t="shared" si="2"/>
        <v>507</v>
      </c>
      <c r="H26" s="282"/>
      <c r="I26" s="238"/>
      <c r="J26" s="112">
        <f t="shared" si="1"/>
        <v>1015</v>
      </c>
      <c r="K26" s="121">
        <f t="shared" ref="K26" si="3">IF(E26=0,"x",(J26/E26*100))</f>
        <v>50</v>
      </c>
      <c r="L26" s="178"/>
      <c r="M26" s="144">
        <v>1015</v>
      </c>
      <c r="N26" s="92"/>
      <c r="O26" s="151"/>
    </row>
    <row r="27" spans="1:15" x14ac:dyDescent="0.2">
      <c r="A27" s="34" t="s">
        <v>6</v>
      </c>
      <c r="B27" s="57">
        <v>501</v>
      </c>
      <c r="C27" s="269">
        <v>641</v>
      </c>
      <c r="D27" s="128">
        <v>466</v>
      </c>
      <c r="E27" s="99">
        <v>466</v>
      </c>
      <c r="F27" s="128">
        <v>85</v>
      </c>
      <c r="G27" s="83">
        <f t="shared" si="2"/>
        <v>70</v>
      </c>
      <c r="H27" s="167"/>
      <c r="I27" s="84"/>
      <c r="J27" s="69">
        <f t="shared" si="1"/>
        <v>155</v>
      </c>
      <c r="K27" s="124">
        <f t="shared" ref="K27:K47" si="4">IF(E27=0,"x",(J27/E27)*100)</f>
        <v>33.261802575107296</v>
      </c>
      <c r="L27" s="178"/>
      <c r="M27" s="146">
        <v>155</v>
      </c>
      <c r="N27" s="152"/>
      <c r="O27" s="153"/>
    </row>
    <row r="28" spans="1:15" x14ac:dyDescent="0.2">
      <c r="A28" s="35" t="s">
        <v>29</v>
      </c>
      <c r="B28" s="58">
        <v>502</v>
      </c>
      <c r="C28" s="269">
        <v>386</v>
      </c>
      <c r="D28" s="129">
        <v>500</v>
      </c>
      <c r="E28" s="100">
        <v>500</v>
      </c>
      <c r="F28" s="129">
        <v>272</v>
      </c>
      <c r="G28" s="80">
        <f t="shared" si="2"/>
        <v>113</v>
      </c>
      <c r="H28" s="165"/>
      <c r="I28" s="79"/>
      <c r="J28" s="111">
        <f t="shared" si="1"/>
        <v>385</v>
      </c>
      <c r="K28" s="120">
        <f t="shared" si="4"/>
        <v>77</v>
      </c>
      <c r="L28" s="178"/>
      <c r="M28" s="143">
        <v>385</v>
      </c>
      <c r="N28" s="93"/>
      <c r="O28" s="150"/>
    </row>
    <row r="29" spans="1:15" x14ac:dyDescent="0.2">
      <c r="A29" s="35" t="s">
        <v>5</v>
      </c>
      <c r="B29" s="58">
        <v>504</v>
      </c>
      <c r="C29" s="269"/>
      <c r="D29" s="129"/>
      <c r="E29" s="100">
        <v>0</v>
      </c>
      <c r="F29" s="129">
        <v>0</v>
      </c>
      <c r="G29" s="80">
        <f t="shared" si="2"/>
        <v>0</v>
      </c>
      <c r="H29" s="165"/>
      <c r="I29" s="79"/>
      <c r="J29" s="111">
        <f t="shared" si="1"/>
        <v>0</v>
      </c>
      <c r="K29" s="120" t="str">
        <f t="shared" si="4"/>
        <v>x</v>
      </c>
      <c r="L29" s="178"/>
      <c r="M29" s="143">
        <v>0</v>
      </c>
      <c r="N29" s="93"/>
      <c r="O29" s="150"/>
    </row>
    <row r="30" spans="1:15" x14ac:dyDescent="0.2">
      <c r="A30" s="35" t="s">
        <v>0</v>
      </c>
      <c r="B30" s="58">
        <v>511</v>
      </c>
      <c r="C30" s="269">
        <v>3</v>
      </c>
      <c r="D30" s="129">
        <v>220</v>
      </c>
      <c r="E30" s="100">
        <v>220</v>
      </c>
      <c r="F30" s="129">
        <v>20</v>
      </c>
      <c r="G30" s="80">
        <f t="shared" si="2"/>
        <v>3</v>
      </c>
      <c r="H30" s="165"/>
      <c r="I30" s="79"/>
      <c r="J30" s="111">
        <f t="shared" si="1"/>
        <v>23</v>
      </c>
      <c r="K30" s="120">
        <f t="shared" si="4"/>
        <v>10.454545454545453</v>
      </c>
      <c r="L30" s="178"/>
      <c r="M30" s="143">
        <v>23</v>
      </c>
      <c r="N30" s="93"/>
      <c r="O30" s="150"/>
    </row>
    <row r="31" spans="1:15" x14ac:dyDescent="0.2">
      <c r="A31" s="35" t="s">
        <v>1</v>
      </c>
      <c r="B31" s="58">
        <v>518</v>
      </c>
      <c r="C31" s="269">
        <v>531</v>
      </c>
      <c r="D31" s="129">
        <v>546</v>
      </c>
      <c r="E31" s="100">
        <v>546</v>
      </c>
      <c r="F31" s="129">
        <v>125</v>
      </c>
      <c r="G31" s="80">
        <f t="shared" si="2"/>
        <v>175</v>
      </c>
      <c r="H31" s="165"/>
      <c r="I31" s="79"/>
      <c r="J31" s="111">
        <f t="shared" si="1"/>
        <v>300</v>
      </c>
      <c r="K31" s="120">
        <f t="shared" si="4"/>
        <v>54.945054945054949</v>
      </c>
      <c r="L31" s="178"/>
      <c r="M31" s="143">
        <v>300</v>
      </c>
      <c r="N31" s="93"/>
      <c r="O31" s="150"/>
    </row>
    <row r="32" spans="1:15" x14ac:dyDescent="0.2">
      <c r="A32" s="35" t="s">
        <v>28</v>
      </c>
      <c r="B32" s="58">
        <v>521</v>
      </c>
      <c r="C32" s="269">
        <v>7385</v>
      </c>
      <c r="D32" s="129">
        <v>6076</v>
      </c>
      <c r="E32" s="100">
        <v>6076</v>
      </c>
      <c r="F32" s="129">
        <v>1814</v>
      </c>
      <c r="G32" s="80">
        <f t="shared" si="2"/>
        <v>1885</v>
      </c>
      <c r="H32" s="165"/>
      <c r="I32" s="79"/>
      <c r="J32" s="111">
        <f t="shared" si="1"/>
        <v>3699</v>
      </c>
      <c r="K32" s="120">
        <f t="shared" si="4"/>
        <v>60.878867676102701</v>
      </c>
      <c r="L32" s="178"/>
      <c r="M32" s="143">
        <v>3699</v>
      </c>
      <c r="N32" s="93"/>
      <c r="O32" s="150"/>
    </row>
    <row r="33" spans="1:15" x14ac:dyDescent="0.2">
      <c r="A33" s="35" t="s">
        <v>27</v>
      </c>
      <c r="B33" s="58" t="s">
        <v>26</v>
      </c>
      <c r="C33" s="269">
        <v>2648</v>
      </c>
      <c r="D33" s="129">
        <v>2020</v>
      </c>
      <c r="E33" s="100">
        <v>2020</v>
      </c>
      <c r="F33" s="129">
        <v>662</v>
      </c>
      <c r="G33" s="80">
        <f t="shared" si="2"/>
        <v>703</v>
      </c>
      <c r="H33" s="165"/>
      <c r="I33" s="79"/>
      <c r="J33" s="111">
        <f t="shared" si="1"/>
        <v>1365</v>
      </c>
      <c r="K33" s="120">
        <f t="shared" si="4"/>
        <v>67.574257425742573</v>
      </c>
      <c r="L33" s="178"/>
      <c r="M33" s="143">
        <v>1365</v>
      </c>
      <c r="N33" s="93"/>
      <c r="O33" s="150"/>
    </row>
    <row r="34" spans="1:15" x14ac:dyDescent="0.2">
      <c r="A34" s="35" t="s">
        <v>25</v>
      </c>
      <c r="B34" s="58">
        <v>557</v>
      </c>
      <c r="C34" s="269"/>
      <c r="D34" s="129"/>
      <c r="E34" s="100">
        <v>0</v>
      </c>
      <c r="F34" s="129">
        <v>0</v>
      </c>
      <c r="G34" s="80">
        <f t="shared" si="2"/>
        <v>0</v>
      </c>
      <c r="H34" s="165"/>
      <c r="I34" s="79"/>
      <c r="J34" s="111">
        <f t="shared" si="1"/>
        <v>0</v>
      </c>
      <c r="K34" s="120" t="str">
        <f t="shared" si="4"/>
        <v>x</v>
      </c>
      <c r="L34" s="178"/>
      <c r="M34" s="143">
        <v>0</v>
      </c>
      <c r="N34" s="93"/>
      <c r="O34" s="150"/>
    </row>
    <row r="35" spans="1:15" x14ac:dyDescent="0.2">
      <c r="A35" s="35" t="s">
        <v>2</v>
      </c>
      <c r="B35" s="58">
        <v>551</v>
      </c>
      <c r="C35" s="269">
        <v>49</v>
      </c>
      <c r="D35" s="129">
        <v>36</v>
      </c>
      <c r="E35" s="100">
        <v>36</v>
      </c>
      <c r="F35" s="129">
        <v>10</v>
      </c>
      <c r="G35" s="80">
        <f t="shared" si="2"/>
        <v>9</v>
      </c>
      <c r="H35" s="165"/>
      <c r="I35" s="79"/>
      <c r="J35" s="111">
        <f t="shared" si="1"/>
        <v>19</v>
      </c>
      <c r="K35" s="120">
        <f t="shared" si="4"/>
        <v>52.777777777777779</v>
      </c>
      <c r="L35" s="178"/>
      <c r="M35" s="143">
        <v>19</v>
      </c>
      <c r="N35" s="93"/>
      <c r="O35" s="150"/>
    </row>
    <row r="36" spans="1:15" ht="13.5" thickBot="1" x14ac:dyDescent="0.25">
      <c r="A36" s="32" t="s">
        <v>24</v>
      </c>
      <c r="B36" s="60" t="s">
        <v>23</v>
      </c>
      <c r="C36" s="270">
        <v>371</v>
      </c>
      <c r="D36" s="130">
        <v>305</v>
      </c>
      <c r="E36" s="101">
        <v>305</v>
      </c>
      <c r="F36" s="162">
        <v>75</v>
      </c>
      <c r="G36" s="80">
        <f t="shared" si="2"/>
        <v>103</v>
      </c>
      <c r="H36" s="168"/>
      <c r="I36" s="79"/>
      <c r="J36" s="112">
        <f t="shared" si="1"/>
        <v>178</v>
      </c>
      <c r="K36" s="121">
        <f t="shared" si="4"/>
        <v>58.360655737704917</v>
      </c>
      <c r="L36" s="178"/>
      <c r="M36" s="147">
        <v>178</v>
      </c>
      <c r="N36" s="95"/>
      <c r="O36" s="154"/>
    </row>
    <row r="37" spans="1:15" ht="13.5" thickBot="1" x14ac:dyDescent="0.25">
      <c r="A37" s="36" t="s">
        <v>22</v>
      </c>
      <c r="B37" s="62"/>
      <c r="C37" s="52">
        <f t="shared" ref="C37:I37" si="5">SUM(C27:C36)</f>
        <v>12014</v>
      </c>
      <c r="D37" s="52">
        <f t="shared" si="5"/>
        <v>10169</v>
      </c>
      <c r="E37" s="63">
        <f t="shared" si="5"/>
        <v>10169</v>
      </c>
      <c r="F37" s="52">
        <f t="shared" si="5"/>
        <v>3063</v>
      </c>
      <c r="G37" s="21">
        <f t="shared" si="5"/>
        <v>3061</v>
      </c>
      <c r="H37" s="23">
        <f t="shared" si="5"/>
        <v>0</v>
      </c>
      <c r="I37" s="89">
        <f t="shared" si="5"/>
        <v>0</v>
      </c>
      <c r="J37" s="63">
        <f t="shared" si="1"/>
        <v>6124</v>
      </c>
      <c r="K37" s="122">
        <f t="shared" si="4"/>
        <v>60.222244075130291</v>
      </c>
      <c r="L37" s="178"/>
      <c r="M37" s="21">
        <f>SUM(M27:M36)</f>
        <v>6124</v>
      </c>
      <c r="N37" s="23">
        <f>SUM(N27:N36)</f>
        <v>0</v>
      </c>
      <c r="O37" s="21">
        <f>SUM(O27:O36)</f>
        <v>0</v>
      </c>
    </row>
    <row r="38" spans="1:15" x14ac:dyDescent="0.2">
      <c r="A38" s="34" t="s">
        <v>21</v>
      </c>
      <c r="B38" s="57">
        <v>601</v>
      </c>
      <c r="C38" s="276"/>
      <c r="D38" s="128"/>
      <c r="E38" s="99">
        <v>0</v>
      </c>
      <c r="F38" s="163">
        <v>0</v>
      </c>
      <c r="G38" s="80">
        <f t="shared" si="2"/>
        <v>0</v>
      </c>
      <c r="H38" s="167"/>
      <c r="I38" s="79"/>
      <c r="J38" s="69">
        <f t="shared" si="1"/>
        <v>0</v>
      </c>
      <c r="K38" s="119" t="str">
        <f t="shared" si="4"/>
        <v>x</v>
      </c>
      <c r="L38" s="178"/>
      <c r="M38" s="146">
        <v>0</v>
      </c>
      <c r="N38" s="152"/>
      <c r="O38" s="153"/>
    </row>
    <row r="39" spans="1:15" x14ac:dyDescent="0.2">
      <c r="A39" s="35" t="s">
        <v>20</v>
      </c>
      <c r="B39" s="58">
        <v>602</v>
      </c>
      <c r="C39" s="269">
        <v>403</v>
      </c>
      <c r="D39" s="129">
        <v>390</v>
      </c>
      <c r="E39" s="100">
        <v>390</v>
      </c>
      <c r="F39" s="129">
        <v>108</v>
      </c>
      <c r="G39" s="80">
        <f t="shared" si="2"/>
        <v>141</v>
      </c>
      <c r="H39" s="165"/>
      <c r="I39" s="79"/>
      <c r="J39" s="111">
        <f t="shared" si="1"/>
        <v>249</v>
      </c>
      <c r="K39" s="120">
        <f t="shared" si="4"/>
        <v>63.84615384615384</v>
      </c>
      <c r="L39" s="178"/>
      <c r="M39" s="143">
        <v>249</v>
      </c>
      <c r="N39" s="93"/>
      <c r="O39" s="150"/>
    </row>
    <row r="40" spans="1:15" x14ac:dyDescent="0.2">
      <c r="A40" s="35" t="s">
        <v>19</v>
      </c>
      <c r="B40" s="58">
        <v>604</v>
      </c>
      <c r="C40" s="269"/>
      <c r="D40" s="129"/>
      <c r="E40" s="100">
        <v>0</v>
      </c>
      <c r="F40" s="129">
        <v>0</v>
      </c>
      <c r="G40" s="80">
        <f t="shared" si="2"/>
        <v>0</v>
      </c>
      <c r="H40" s="165"/>
      <c r="I40" s="79"/>
      <c r="J40" s="111">
        <f t="shared" si="1"/>
        <v>0</v>
      </c>
      <c r="K40" s="120" t="str">
        <f t="shared" si="4"/>
        <v>x</v>
      </c>
      <c r="L40" s="178"/>
      <c r="M40" s="143">
        <v>0</v>
      </c>
      <c r="N40" s="93"/>
      <c r="O40" s="150"/>
    </row>
    <row r="41" spans="1:15" x14ac:dyDescent="0.2">
      <c r="A41" s="35" t="s">
        <v>18</v>
      </c>
      <c r="B41" s="58" t="s">
        <v>17</v>
      </c>
      <c r="C41" s="269">
        <v>11769</v>
      </c>
      <c r="D41" s="129">
        <v>9749</v>
      </c>
      <c r="E41" s="100">
        <v>9749</v>
      </c>
      <c r="F41" s="129">
        <v>2852</v>
      </c>
      <c r="G41" s="80">
        <f t="shared" si="2"/>
        <v>2914</v>
      </c>
      <c r="H41" s="165"/>
      <c r="I41" s="79"/>
      <c r="J41" s="111">
        <f t="shared" si="1"/>
        <v>5766</v>
      </c>
      <c r="K41" s="120">
        <f t="shared" si="4"/>
        <v>59.144527643860911</v>
      </c>
      <c r="L41" s="178"/>
      <c r="M41" s="143">
        <v>5766</v>
      </c>
      <c r="N41" s="93"/>
      <c r="O41" s="150"/>
    </row>
    <row r="42" spans="1:15" ht="13.5" thickBot="1" x14ac:dyDescent="0.25">
      <c r="A42" s="32" t="s">
        <v>7</v>
      </c>
      <c r="B42" s="60" t="s">
        <v>16</v>
      </c>
      <c r="C42" s="270">
        <v>103</v>
      </c>
      <c r="D42" s="130">
        <v>30</v>
      </c>
      <c r="E42" s="101">
        <v>30</v>
      </c>
      <c r="F42" s="162">
        <v>0</v>
      </c>
      <c r="G42" s="87">
        <f t="shared" si="2"/>
        <v>9</v>
      </c>
      <c r="H42" s="168"/>
      <c r="I42" s="79"/>
      <c r="J42" s="112">
        <f t="shared" si="1"/>
        <v>9</v>
      </c>
      <c r="K42" s="121">
        <f t="shared" si="4"/>
        <v>30</v>
      </c>
      <c r="L42" s="178"/>
      <c r="M42" s="147">
        <v>9</v>
      </c>
      <c r="N42" s="95"/>
      <c r="O42" s="154"/>
    </row>
    <row r="43" spans="1:15" ht="13.5" thickBot="1" x14ac:dyDescent="0.25">
      <c r="A43" s="36" t="s">
        <v>15</v>
      </c>
      <c r="B43" s="62" t="s">
        <v>4</v>
      </c>
      <c r="C43" s="63">
        <f t="shared" ref="C43:I43" si="6">SUM(C38:C42)</f>
        <v>12275</v>
      </c>
      <c r="D43" s="63">
        <f t="shared" si="6"/>
        <v>10169</v>
      </c>
      <c r="E43" s="63">
        <f t="shared" si="6"/>
        <v>10169</v>
      </c>
      <c r="F43" s="8">
        <f t="shared" si="6"/>
        <v>2960</v>
      </c>
      <c r="G43" s="277">
        <f t="shared" si="6"/>
        <v>3064</v>
      </c>
      <c r="H43" s="21">
        <f t="shared" si="6"/>
        <v>0</v>
      </c>
      <c r="I43" s="90">
        <f t="shared" si="6"/>
        <v>0</v>
      </c>
      <c r="J43" s="63">
        <f t="shared" si="1"/>
        <v>6024</v>
      </c>
      <c r="K43" s="124">
        <f t="shared" si="4"/>
        <v>59.238863211721906</v>
      </c>
      <c r="L43" s="178"/>
      <c r="M43" s="21">
        <f>SUM(M38:M42)</f>
        <v>6024</v>
      </c>
      <c r="N43" s="23">
        <f>SUM(N38:N42)</f>
        <v>0</v>
      </c>
      <c r="O43" s="21">
        <f>SUM(O38:O42)</f>
        <v>0</v>
      </c>
    </row>
    <row r="44" spans="1:15" ht="5.25" customHeight="1" thickBot="1" x14ac:dyDescent="0.25">
      <c r="A44" s="32"/>
      <c r="B44" s="65"/>
      <c r="C44" s="4"/>
      <c r="D44" s="66"/>
      <c r="E44" s="66"/>
      <c r="F44" s="67"/>
      <c r="G44" s="24"/>
      <c r="H44" s="47"/>
      <c r="I44" s="24"/>
      <c r="J44" s="113"/>
      <c r="K44" s="123"/>
      <c r="L44" s="178"/>
      <c r="M44" s="67"/>
      <c r="N44" s="156"/>
      <c r="O44" s="156"/>
    </row>
    <row r="45" spans="1:15" ht="13.5" thickBot="1" x14ac:dyDescent="0.25">
      <c r="A45" s="68" t="s">
        <v>14</v>
      </c>
      <c r="B45" s="62" t="s">
        <v>4</v>
      </c>
      <c r="C45" s="8">
        <f t="shared" ref="C45:I45" si="7">C43-C41</f>
        <v>506</v>
      </c>
      <c r="D45" s="63">
        <f t="shared" si="7"/>
        <v>420</v>
      </c>
      <c r="E45" s="63">
        <f t="shared" si="7"/>
        <v>420</v>
      </c>
      <c r="F45" s="8">
        <f t="shared" si="7"/>
        <v>108</v>
      </c>
      <c r="G45" s="64">
        <f t="shared" si="7"/>
        <v>150</v>
      </c>
      <c r="H45" s="8">
        <f t="shared" si="7"/>
        <v>0</v>
      </c>
      <c r="I45" s="64">
        <f t="shared" si="7"/>
        <v>0</v>
      </c>
      <c r="J45" s="69">
        <f t="shared" si="1"/>
        <v>258</v>
      </c>
      <c r="K45" s="119">
        <f t="shared" si="4"/>
        <v>61.428571428571431</v>
      </c>
      <c r="L45" s="178"/>
      <c r="M45" s="8">
        <f>M43-M41</f>
        <v>258</v>
      </c>
      <c r="N45" s="157">
        <f>N43-N41</f>
        <v>0</v>
      </c>
      <c r="O45" s="8">
        <f>O43-O41</f>
        <v>0</v>
      </c>
    </row>
    <row r="46" spans="1:15" ht="13.5" thickBot="1" x14ac:dyDescent="0.25">
      <c r="A46" s="36" t="s">
        <v>13</v>
      </c>
      <c r="B46" s="62" t="s">
        <v>4</v>
      </c>
      <c r="C46" s="8">
        <f t="shared" ref="C46:I46" si="8">C43-C37</f>
        <v>261</v>
      </c>
      <c r="D46" s="63">
        <f t="shared" si="8"/>
        <v>0</v>
      </c>
      <c r="E46" s="63">
        <f t="shared" si="8"/>
        <v>0</v>
      </c>
      <c r="F46" s="8">
        <f t="shared" si="8"/>
        <v>-103</v>
      </c>
      <c r="G46" s="64">
        <f t="shared" si="8"/>
        <v>3</v>
      </c>
      <c r="H46" s="8">
        <f t="shared" si="8"/>
        <v>0</v>
      </c>
      <c r="I46" s="64">
        <f t="shared" si="8"/>
        <v>0</v>
      </c>
      <c r="J46" s="69">
        <f t="shared" si="1"/>
        <v>-100</v>
      </c>
      <c r="K46" s="119" t="str">
        <f t="shared" si="4"/>
        <v>x</v>
      </c>
      <c r="L46" s="178"/>
      <c r="M46" s="8">
        <f>M43-M37</f>
        <v>-100</v>
      </c>
      <c r="N46" s="157">
        <f>N43-N37</f>
        <v>0</v>
      </c>
      <c r="O46" s="8">
        <f>O43-O37</f>
        <v>0</v>
      </c>
    </row>
    <row r="47" spans="1:15" ht="13.5" thickBot="1" x14ac:dyDescent="0.25">
      <c r="A47" s="70" t="s">
        <v>12</v>
      </c>
      <c r="B47" s="71" t="s">
        <v>4</v>
      </c>
      <c r="C47" s="8">
        <f t="shared" ref="C47:I47" si="9">C46-C41</f>
        <v>-11508</v>
      </c>
      <c r="D47" s="63">
        <f t="shared" si="9"/>
        <v>-9749</v>
      </c>
      <c r="E47" s="63">
        <f t="shared" si="9"/>
        <v>-9749</v>
      </c>
      <c r="F47" s="8">
        <f t="shared" si="9"/>
        <v>-2955</v>
      </c>
      <c r="G47" s="64">
        <f t="shared" si="9"/>
        <v>-2911</v>
      </c>
      <c r="H47" s="8">
        <f t="shared" si="9"/>
        <v>0</v>
      </c>
      <c r="I47" s="64">
        <f t="shared" si="9"/>
        <v>0</v>
      </c>
      <c r="J47" s="63">
        <f t="shared" si="1"/>
        <v>-5866</v>
      </c>
      <c r="K47" s="119">
        <f t="shared" si="4"/>
        <v>60.170273874243506</v>
      </c>
      <c r="L47" s="178"/>
      <c r="M47" s="8">
        <f>M46-M41</f>
        <v>-5866</v>
      </c>
      <c r="N47" s="157">
        <f>N46-N41</f>
        <v>0</v>
      </c>
      <c r="O47" s="8">
        <f>O46-O41</f>
        <v>0</v>
      </c>
    </row>
    <row r="50" spans="1:10" ht="14.25" x14ac:dyDescent="0.2">
      <c r="A50" s="38" t="s">
        <v>11</v>
      </c>
    </row>
    <row r="51" spans="1:10" ht="14.25" x14ac:dyDescent="0.2">
      <c r="A51" s="39" t="s">
        <v>10</v>
      </c>
    </row>
    <row r="52" spans="1:10" ht="14.25" x14ac:dyDescent="0.2">
      <c r="A52" s="40" t="s">
        <v>9</v>
      </c>
    </row>
    <row r="53" spans="1:10" s="18" customFormat="1" ht="14.25" x14ac:dyDescent="0.2">
      <c r="A53" s="40" t="s">
        <v>61</v>
      </c>
      <c r="B53" s="19"/>
      <c r="E53" s="20"/>
      <c r="F53" s="20"/>
      <c r="G53" s="20"/>
      <c r="H53" s="20"/>
      <c r="I53" s="20"/>
      <c r="J53" s="20"/>
    </row>
    <row r="56" spans="1:10" x14ac:dyDescent="0.2">
      <c r="A56" s="26" t="s">
        <v>91</v>
      </c>
    </row>
    <row r="58" spans="1:10" x14ac:dyDescent="0.2">
      <c r="A58" s="26" t="s">
        <v>98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108 Městské muzeum</vt:lpstr>
      <vt:lpstr>216 Městská knihovna Břeclav</vt:lpstr>
      <vt:lpstr>226 Tereza Břeclav</vt:lpstr>
      <vt:lpstr>227 Domov seniorů</vt:lpstr>
      <vt:lpstr>310 Technické služby</vt:lpstr>
      <vt:lpstr>4002 MŠ Břetislavova</vt:lpstr>
      <vt:lpstr>4004 MŠ Hřbitovní</vt:lpstr>
      <vt:lpstr>4005 MŠ Na Valtické</vt:lpstr>
      <vt:lpstr>4007 MŠ U Splavu</vt:lpstr>
      <vt:lpstr>4010 MŠ Okružní</vt:lpstr>
      <vt:lpstr>4011 MŠ Osvobození</vt:lpstr>
      <vt:lpstr>4204 ZŠ Komenského</vt:lpstr>
      <vt:lpstr>4205 ZŠ a MŠ Kpt. Nálepky</vt:lpstr>
      <vt:lpstr>4206 ZŠ a MŠ Kupkova</vt:lpstr>
      <vt:lpstr>4207 ZŠ Na Valtické</vt:lpstr>
      <vt:lpstr>4209 ZŠ Slovácká</vt:lpstr>
      <vt:lpstr>4211 ZŠ J. Nohace</vt:lpstr>
      <vt:lpstr>4306 ZUŠ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Honzů</dc:creator>
  <cp:lastModifiedBy>Švendová Ivana</cp:lastModifiedBy>
  <cp:lastPrinted>2025-07-11T12:56:37Z</cp:lastPrinted>
  <dcterms:created xsi:type="dcterms:W3CDTF">2017-01-02T10:31:38Z</dcterms:created>
  <dcterms:modified xsi:type="dcterms:W3CDTF">2025-07-29T09:09:59Z</dcterms:modified>
</cp:coreProperties>
</file>